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tabRatio="839" firstSheet="1" activeTab="4"/>
  </bookViews>
  <sheets>
    <sheet name="【10-1-①代表企業】入力表" sheetId="1" r:id="rId1"/>
    <sheet name="【10-1-②構成企業】入力表" sheetId="2" r:id="rId2"/>
    <sheet name="【10-1-③構成企業】入力表" sheetId="3" r:id="rId3"/>
    <sheet name="補助金申請額の検討用シート" sheetId="4" r:id="rId4"/>
    <sheet name="【10-2】㉖提案事業費（コース総括表）" sheetId="5" r:id="rId5"/>
    <sheet name="【10-1】総括表" sheetId="6" r:id="rId6"/>
  </sheets>
  <definedNames>
    <definedName name="_xlfn.BAHTTEXT" hidden="1">#NAME?</definedName>
    <definedName name="_xlfn.IFERROR" hidden="1">#NAME?</definedName>
    <definedName name="_xlnm.Print_Area" localSheetId="5">'【10-1】総括表'!$A$5:$L$36</definedName>
    <definedName name="_xlnm.Print_Area" localSheetId="0">'【10-1-①代表企業】入力表'!$A$6:$M$40</definedName>
    <definedName name="_xlnm.Print_Area" localSheetId="1">'【10-1-②構成企業】入力表'!$A$7:$M$41</definedName>
    <definedName name="_xlnm.Print_Area" localSheetId="2">'【10-1-③構成企業】入力表'!$A$7:$M$41</definedName>
    <definedName name="_xlnm.Print_Area" localSheetId="4">'【10-2】㉖提案事業費（コース総括表）'!$A$2:$G$29</definedName>
    <definedName name="_xlnm.Print_Area" localSheetId="3">'補助金申請額の検討用シート'!$A$1:$K$50</definedName>
  </definedNames>
  <calcPr fullCalcOnLoad="1"/>
</workbook>
</file>

<file path=xl/comments4.xml><?xml version="1.0" encoding="utf-8"?>
<comments xmlns="http://schemas.openxmlformats.org/spreadsheetml/2006/main">
  <authors>
    <author>maki</author>
  </authors>
  <commentList>
    <comment ref="I16" authorId="0">
      <text>
        <r>
          <rPr>
            <b/>
            <sz val="9"/>
            <rFont val="ＭＳ Ｐゴシック"/>
            <family val="3"/>
          </rPr>
          <t>maki: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製品開発型のコースを選択していない場合には「０」となるように設定が必要</t>
        </r>
      </text>
    </comment>
  </commentList>
</comments>
</file>

<file path=xl/sharedStrings.xml><?xml version="1.0" encoding="utf-8"?>
<sst xmlns="http://schemas.openxmlformats.org/spreadsheetml/2006/main" count="331" uniqueCount="101">
  <si>
    <t>合計</t>
  </si>
  <si>
    <t>（消費税抜。単位：千円）</t>
  </si>
  <si>
    <t>項　　　目</t>
  </si>
  <si>
    <t>　</t>
  </si>
  <si>
    <t>ー</t>
  </si>
  <si>
    <t>①材料費・消耗品費</t>
  </si>
  <si>
    <t>④大学との共同(受託)研究費</t>
  </si>
  <si>
    <t>⑤その他直接経費</t>
  </si>
  <si>
    <t>項目</t>
  </si>
  <si>
    <t>総額</t>
  </si>
  <si>
    <t>補助対象経費</t>
  </si>
  <si>
    <t>支援希望額</t>
  </si>
  <si>
    <t>＜構成企業別総括＞</t>
  </si>
  <si>
    <t>補助対象経費</t>
  </si>
  <si>
    <t>補助対象外経費</t>
  </si>
  <si>
    <t>⑥直接人件費</t>
  </si>
  <si>
    <t>⑦旅費・交通費</t>
  </si>
  <si>
    <r>
      <t>小計　</t>
    </r>
    <r>
      <rPr>
        <b/>
        <sz val="11"/>
        <color indexed="8"/>
        <rFont val="ＭＳ Ｐゴシック"/>
        <family val="3"/>
      </rPr>
      <t>（Ｂ）</t>
    </r>
    <r>
      <rPr>
        <sz val="11"/>
        <color theme="1"/>
        <rFont val="Calibri"/>
        <family val="3"/>
      </rPr>
      <t>＝⑥～⑧の合計</t>
    </r>
  </si>
  <si>
    <r>
      <t>計</t>
    </r>
    <r>
      <rPr>
        <b/>
        <sz val="11"/>
        <color indexed="8"/>
        <rFont val="ＭＳ Ｐゴシック"/>
        <family val="3"/>
      </rPr>
      <t>（Ｃ）</t>
    </r>
    <r>
      <rPr>
        <sz val="11"/>
        <color theme="1"/>
        <rFont val="Calibri"/>
        <family val="3"/>
      </rPr>
      <t>＝（Ａ）＋（Ｂ）</t>
    </r>
  </si>
  <si>
    <t>研究開発</t>
  </si>
  <si>
    <t>⑧その他間接経費</t>
  </si>
  <si>
    <t>研究開発型</t>
  </si>
  <si>
    <t>②機械装置費　　　　</t>
  </si>
  <si>
    <t>企業名：</t>
  </si>
  <si>
    <r>
      <t>小計：</t>
    </r>
    <r>
      <rPr>
        <b/>
        <sz val="11"/>
        <color indexed="8"/>
        <rFont val="ＭＳ Ｐゴシック"/>
        <family val="3"/>
      </rPr>
      <t>（Ａ）＝</t>
    </r>
    <r>
      <rPr>
        <sz val="11"/>
        <color theme="1"/>
        <rFont val="Calibri"/>
        <family val="3"/>
      </rPr>
      <t>①～⑤の合計</t>
    </r>
  </si>
  <si>
    <t>生産設備などの設備投資額：（Ｄ）</t>
  </si>
  <si>
    <t>【要件２－１】研究開発型の補助対象経費</t>
  </si>
  <si>
    <t>代表企業：</t>
  </si>
  <si>
    <t>提案事業費＜全体事業計画＞　企業別①</t>
  </si>
  <si>
    <t>提案事業費＜全体事業計画＞　企業別②</t>
  </si>
  <si>
    <t>コース＞</t>
  </si>
  <si>
    <t>代表企業①：</t>
  </si>
  <si>
    <t>構成企業②：</t>
  </si>
  <si>
    <t>構成企業③：</t>
  </si>
  <si>
    <t>構成大学等研究機関:</t>
  </si>
  <si>
    <t>大学との共同(受託)研究費
※上記の内数</t>
  </si>
  <si>
    <t>事業費</t>
  </si>
  <si>
    <t>合　計</t>
  </si>
  <si>
    <t>【グループ全体】</t>
  </si>
  <si>
    <t>←【要件１】の上限</t>
  </si>
  <si>
    <t>←【要件２－１】の上限額</t>
  </si>
  <si>
    <t>←【要件２－２】の上限額</t>
  </si>
  <si>
    <t>【要件１】グループが事業化に要する経費全体の１／２以内</t>
  </si>
  <si>
    <t>【代表企業】</t>
  </si>
  <si>
    <t>申請可能額</t>
  </si>
  <si>
    <t>支援希望額</t>
  </si>
  <si>
    <t>設備投資型</t>
  </si>
  <si>
    <t>【構成企業】</t>
  </si>
  <si>
    <t>以下同様の順に…</t>
  </si>
  <si>
    <t>研究開発型のコース</t>
  </si>
  <si>
    <t>各コース上限額</t>
  </si>
  <si>
    <t>事業化に要する経費</t>
  </si>
  <si>
    <t>【要件１】</t>
  </si>
  <si>
    <t>事業化に要する経費全体の１／２の額</t>
  </si>
  <si>
    <t>【要件２－２】</t>
  </si>
  <si>
    <t>補助対象経費</t>
  </si>
  <si>
    <t>【要件２－１】</t>
  </si>
  <si>
    <t>合　　　計</t>
  </si>
  <si>
    <t>事業に要する経費　（Ｃ）＋（Ｄ）</t>
  </si>
  <si>
    <t>提案事業費＜全体事業計画＞　総括表</t>
  </si>
  <si>
    <t>グループ全体の補助金申請額</t>
  </si>
  <si>
    <t>提案事業費総額</t>
  </si>
  <si>
    <t>補助対象額</t>
  </si>
  <si>
    <t>支援希望金額</t>
  </si>
  <si>
    <t>※コースの選択は、各々１回限り。開発段階の逆行は不可（例：「試作・製品化」→「シーズ育成」は×）</t>
  </si>
  <si>
    <t>【要件２】補助対象経費（【要件２－１】）かつ、コース毎に定められた資金支援規模の範囲内（【要件２－２】）</t>
  </si>
  <si>
    <t>１年目</t>
  </si>
  <si>
    <t>２年目</t>
  </si>
  <si>
    <t>３年目</t>
  </si>
  <si>
    <t>４年目</t>
  </si>
  <si>
    <t>５年目</t>
  </si>
  <si>
    <r>
      <t>１年目</t>
    </r>
    <r>
      <rPr>
        <b/>
        <sz val="12"/>
        <color indexed="8"/>
        <rFont val="ＭＳ Ｐゴシック"/>
        <family val="3"/>
      </rPr>
      <t>（※）</t>
    </r>
  </si>
  <si>
    <t>＜研究開発型＞</t>
  </si>
  <si>
    <t>＜設備投資型＞</t>
  </si>
  <si>
    <t>③外注・委託費</t>
  </si>
  <si>
    <t>【様式１０－１－総括表】</t>
  </si>
  <si>
    <t>【様式１０－１－①代表企業】</t>
  </si>
  <si>
    <t>【様式１０－１－②構成企業】</t>
  </si>
  <si>
    <t>【様式１０－２】</t>
  </si>
  <si>
    <t>提案事業費＜全体事業計画＞　企業別③</t>
  </si>
  <si>
    <t>【様式１０－１－③構成企業】</t>
  </si>
  <si>
    <t>～</t>
  </si>
  <si>
    <t>グループ構成が、代表企業１社と大学等研究機関のみの場合は、記入不要。</t>
  </si>
  <si>
    <t>グループ構成が、企業２社の場合は、記入不要。</t>
  </si>
  <si>
    <t>（　）</t>
  </si>
  <si>
    <t>　</t>
  </si>
  <si>
    <t>に数値等を入力</t>
  </si>
  <si>
    <t>※「１年目」とは、今年度の事業開始から１２ヶ月間の期間です。</t>
  </si>
  <si>
    <t>支援希望金額</t>
  </si>
  <si>
    <t>支援希望金額
(&lt;研究開発型&gt;＋&lt;設備投資型&gt;)</t>
  </si>
  <si>
    <t>※「１年目」とは、今年度の事業開始から１２ヶ月間の期間です。</t>
  </si>
  <si>
    <t>代表企業名：</t>
  </si>
  <si>
    <t>&lt;&lt;合計&gt;&gt;</t>
  </si>
  <si>
    <r>
      <t xml:space="preserve">※このシートは、基本的に　入力不要です。
</t>
    </r>
    <r>
      <rPr>
        <b/>
        <sz val="16"/>
        <color indexed="30"/>
        <rFont val="ＭＳ Ｐゴシック"/>
        <family val="3"/>
      </rPr>
      <t>　ただし、大学等研究機関がグループ構成員の場合、当該機関名を（　　）に記載ください。</t>
    </r>
    <r>
      <rPr>
        <b/>
        <sz val="16"/>
        <color indexed="10"/>
        <rFont val="ＭＳ Ｐゴシック"/>
        <family val="3"/>
      </rPr>
      <t xml:space="preserve">
</t>
    </r>
  </si>
  <si>
    <r>
      <t xml:space="preserve">
</t>
    </r>
    <r>
      <rPr>
        <b/>
        <i/>
        <sz val="24"/>
        <color indexed="12"/>
        <rFont val="ＭＳ Ｐゴシック"/>
        <family val="3"/>
      </rPr>
      <t>※このシートは</t>
    </r>
    <r>
      <rPr>
        <b/>
        <i/>
        <sz val="24"/>
        <color indexed="10"/>
        <rFont val="ＭＳ Ｐゴシック"/>
        <family val="3"/>
      </rPr>
      <t>入力不要</t>
    </r>
    <r>
      <rPr>
        <b/>
        <i/>
        <sz val="24"/>
        <color indexed="12"/>
        <rFont val="ＭＳ Ｐゴシック"/>
        <family val="3"/>
      </rPr>
      <t>です。</t>
    </r>
  </si>
  <si>
    <t>※入力した支援希望額の合計額が、自動計算で出ます。</t>
  </si>
  <si>
    <r>
      <t xml:space="preserve">
</t>
    </r>
    <r>
      <rPr>
        <b/>
        <i/>
        <sz val="20"/>
        <color indexed="10"/>
        <rFont val="ＭＳ Ｐゴシック"/>
        <family val="3"/>
      </rPr>
      <t>【作業手順】　</t>
    </r>
    <r>
      <rPr>
        <b/>
        <i/>
        <sz val="18"/>
        <color indexed="10"/>
        <rFont val="ＭＳ Ｐゴシック"/>
        <family val="3"/>
      </rPr>
      <t>※本ファイルは提案グループの構成企業が最大３社まで対応したものです。</t>
    </r>
    <r>
      <rPr>
        <b/>
        <i/>
        <sz val="20"/>
        <color indexed="12"/>
        <rFont val="ＭＳ Ｐゴシック"/>
        <family val="3"/>
      </rPr>
      <t xml:space="preserve">
①企業毎に様式１０－１－①、②、③シートに事業費を記入
②「補助金申請額の検討用シート」に、コースの選択、支援希望金額を記入
③「補助金申請額の検討用シート」以外を印刷、提出
</t>
    </r>
  </si>
  <si>
    <t>：選択・入力箇所</t>
  </si>
  <si>
    <t>設備投資額の15％以内（中小企業）</t>
  </si>
  <si>
    <r>
      <t>＜参考</t>
    </r>
    <r>
      <rPr>
        <b/>
        <sz val="18"/>
        <color indexed="10"/>
        <rFont val="ＭＳ Ｐゴシック"/>
        <family val="3"/>
      </rPr>
      <t>(提出不要)</t>
    </r>
    <r>
      <rPr>
        <sz val="18"/>
        <color indexed="8"/>
        <rFont val="ＭＳ Ｐゴシック"/>
        <family val="3"/>
      </rPr>
      <t>＞</t>
    </r>
    <r>
      <rPr>
        <b/>
        <sz val="18"/>
        <color indexed="8"/>
        <rFont val="ＭＳ Ｐゴシック"/>
        <family val="3"/>
      </rPr>
      <t>補助金申請額の検討用シート</t>
    </r>
  </si>
  <si>
    <t>平成２７年提案事業費総括表＜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</si>
</sst>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56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i/>
      <sz val="20"/>
      <color indexed="12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16"/>
      <color indexed="30"/>
      <name val="ＭＳ Ｐゴシック"/>
      <family val="3"/>
    </font>
    <font>
      <b/>
      <i/>
      <sz val="24"/>
      <color indexed="12"/>
      <name val="ＭＳ Ｐゴシック"/>
      <family val="3"/>
    </font>
    <font>
      <b/>
      <i/>
      <sz val="24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30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10"/>
      <name val="ＭＳ Ｐゴシック"/>
      <family val="3"/>
    </font>
    <font>
      <i/>
      <sz val="16"/>
      <color indexed="12"/>
      <name val="ＭＳ Ｐゴシック"/>
      <family val="3"/>
    </font>
    <font>
      <sz val="14"/>
      <color indexed="8"/>
      <name val="Calibri"/>
      <family val="2"/>
    </font>
    <font>
      <b/>
      <i/>
      <sz val="14"/>
      <color indexed="12"/>
      <name val="ＭＳ Ｐゴシック"/>
      <family val="3"/>
    </font>
    <font>
      <b/>
      <i/>
      <sz val="14"/>
      <color indexed="12"/>
      <name val="Calibri"/>
      <family val="2"/>
    </font>
    <font>
      <b/>
      <sz val="14"/>
      <color indexed="9"/>
      <name val="ＭＳ Ｐゴシック"/>
      <family val="3"/>
    </font>
    <font>
      <b/>
      <sz val="10"/>
      <color indexed="9"/>
      <name val="Calibri"/>
      <family val="2"/>
    </font>
    <font>
      <b/>
      <sz val="10.5"/>
      <color indexed="9"/>
      <name val="Calibri"/>
      <family val="2"/>
    </font>
    <font>
      <b/>
      <sz val="14"/>
      <color indexed="10"/>
      <name val="Calibri"/>
      <family val="2"/>
    </font>
    <font>
      <b/>
      <i/>
      <sz val="18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b/>
      <sz val="14"/>
      <color rgb="FFFF0000"/>
      <name val="ＭＳ Ｐゴシック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4"/>
      <color rgb="FF0070C0"/>
      <name val="Calibri"/>
      <family val="3"/>
    </font>
    <font>
      <sz val="11"/>
      <name val="Calibri"/>
      <family val="3"/>
    </font>
    <font>
      <b/>
      <sz val="18"/>
      <color theme="1"/>
      <name val="Calibri"/>
      <family val="3"/>
    </font>
    <font>
      <b/>
      <sz val="16"/>
      <color rgb="FFFF0000"/>
      <name val="Calibri"/>
      <family val="3"/>
    </font>
    <font>
      <b/>
      <sz val="20"/>
      <color theme="1"/>
      <name val="Calibri"/>
      <family val="3"/>
    </font>
    <font>
      <b/>
      <sz val="14"/>
      <color rgb="FFFF0000"/>
      <name val="Calibri"/>
      <family val="3"/>
    </font>
    <font>
      <b/>
      <sz val="20"/>
      <color rgb="FFFF0000"/>
      <name val="Calibri"/>
      <family val="3"/>
    </font>
    <font>
      <i/>
      <sz val="16"/>
      <color rgb="FF0000FF"/>
      <name val="Calibri"/>
      <family val="3"/>
    </font>
    <font>
      <b/>
      <sz val="12"/>
      <color theme="1"/>
      <name val="Calibri"/>
      <family val="3"/>
    </font>
    <font>
      <b/>
      <i/>
      <sz val="20"/>
      <color rgb="FFFF0000"/>
      <name val="Calibri"/>
      <family val="3"/>
    </font>
    <font>
      <b/>
      <i/>
      <sz val="20"/>
      <color rgb="FF0000FF"/>
      <name val="Calibri"/>
      <family val="3"/>
    </font>
    <font>
      <b/>
      <sz val="14"/>
      <name val="Calibri"/>
      <family val="3"/>
    </font>
    <font>
      <b/>
      <i/>
      <sz val="24"/>
      <color rgb="FF0000FF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medium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medium"/>
    </border>
    <border>
      <left style="thick"/>
      <right style="thick"/>
      <top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37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74" fillId="0" borderId="0" xfId="0" applyNumberFormat="1" applyFont="1" applyFill="1" applyBorder="1" applyAlignment="1">
      <alignment vertical="center" shrinkToFit="1"/>
    </xf>
    <xf numFmtId="177" fontId="74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177" fontId="74" fillId="0" borderId="13" xfId="0" applyNumberFormat="1" applyFont="1" applyFill="1" applyBorder="1" applyAlignment="1">
      <alignment vertical="center" shrinkToFit="1"/>
    </xf>
    <xf numFmtId="0" fontId="0" fillId="0" borderId="13" xfId="0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5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177" fontId="74" fillId="0" borderId="13" xfId="0" applyNumberFormat="1" applyFont="1" applyFill="1" applyBorder="1" applyAlignment="1">
      <alignment horizontal="center" vertical="center" shrinkToFit="1"/>
    </xf>
    <xf numFmtId="177" fontId="74" fillId="0" borderId="13" xfId="0" applyNumberFormat="1" applyFont="1" applyFill="1" applyBorder="1" applyAlignment="1">
      <alignment horizontal="right" vertical="center" shrinkToFit="1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left" vertical="center"/>
    </xf>
    <xf numFmtId="177" fontId="77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0" fontId="7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7" fontId="74" fillId="0" borderId="14" xfId="0" applyNumberFormat="1" applyFont="1" applyFill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176" fontId="16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80" fillId="0" borderId="14" xfId="0" applyFont="1" applyBorder="1" applyAlignment="1">
      <alignment horizontal="left" vertical="center"/>
    </xf>
    <xf numFmtId="0" fontId="81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0" fontId="81" fillId="0" borderId="18" xfId="0" applyFont="1" applyBorder="1" applyAlignment="1">
      <alignment vertical="center"/>
    </xf>
    <xf numFmtId="0" fontId="76" fillId="0" borderId="18" xfId="0" applyFont="1" applyBorder="1" applyAlignment="1">
      <alignment/>
    </xf>
    <xf numFmtId="177" fontId="74" fillId="0" borderId="18" xfId="0" applyNumberFormat="1" applyFont="1" applyFill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1" fillId="0" borderId="21" xfId="0" applyFont="1" applyBorder="1" applyAlignment="1">
      <alignment vertical="center"/>
    </xf>
    <xf numFmtId="0" fontId="76" fillId="0" borderId="21" xfId="0" applyFont="1" applyBorder="1" applyAlignment="1">
      <alignment/>
    </xf>
    <xf numFmtId="177" fontId="74" fillId="0" borderId="21" xfId="0" applyNumberFormat="1" applyFont="1" applyFill="1" applyBorder="1" applyAlignment="1">
      <alignment vertical="center" shrinkToFit="1"/>
    </xf>
    <xf numFmtId="0" fontId="0" fillId="0" borderId="22" xfId="0" applyBorder="1" applyAlignment="1">
      <alignment vertical="center"/>
    </xf>
    <xf numFmtId="177" fontId="81" fillId="0" borderId="12" xfId="0" applyNumberFormat="1" applyFont="1" applyBorder="1" applyAlignment="1">
      <alignment vertical="center"/>
    </xf>
    <xf numFmtId="177" fontId="81" fillId="0" borderId="23" xfId="0" applyNumberFormat="1" applyFont="1" applyBorder="1" applyAlignment="1">
      <alignment vertical="center"/>
    </xf>
    <xf numFmtId="177" fontId="81" fillId="0" borderId="24" xfId="0" applyNumberFormat="1" applyFont="1" applyBorder="1" applyAlignment="1">
      <alignment vertical="center"/>
    </xf>
    <xf numFmtId="176" fontId="16" fillId="0" borderId="25" xfId="0" applyNumberFormat="1" applyFont="1" applyBorder="1" applyAlignment="1">
      <alignment vertical="center"/>
    </xf>
    <xf numFmtId="176" fontId="16" fillId="0" borderId="23" xfId="0" applyNumberFormat="1" applyFont="1" applyBorder="1" applyAlignment="1">
      <alignment vertical="center"/>
    </xf>
    <xf numFmtId="176" fontId="16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75" fillId="0" borderId="0" xfId="0" applyFont="1" applyBorder="1" applyAlignment="1">
      <alignment horizontal="center" vertical="center" wrapText="1"/>
    </xf>
    <xf numFmtId="177" fontId="11" fillId="7" borderId="0" xfId="0" applyNumberFormat="1" applyFont="1" applyFill="1" applyBorder="1" applyAlignment="1">
      <alignment horizontal="center" vertical="center" shrinkToFit="1"/>
    </xf>
    <xf numFmtId="0" fontId="75" fillId="0" borderId="0" xfId="0" applyFont="1" applyBorder="1" applyAlignment="1">
      <alignment horizontal="right" vertical="center"/>
    </xf>
    <xf numFmtId="0" fontId="75" fillId="0" borderId="27" xfId="0" applyFont="1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177" fontId="74" fillId="0" borderId="0" xfId="0" applyNumberFormat="1" applyFont="1" applyFill="1" applyBorder="1" applyAlignment="1">
      <alignment horizontal="right" vertical="center" shrinkToFit="1"/>
    </xf>
    <xf numFmtId="0" fontId="78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82" fillId="0" borderId="0" xfId="0" applyFont="1" applyBorder="1" applyAlignment="1">
      <alignment vertical="center"/>
    </xf>
    <xf numFmtId="177" fontId="8" fillId="0" borderId="24" xfId="0" applyNumberFormat="1" applyFont="1" applyFill="1" applyBorder="1" applyAlignment="1">
      <alignment vertical="center" shrinkToFit="1"/>
    </xf>
    <xf numFmtId="0" fontId="83" fillId="0" borderId="29" xfId="0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 shrinkToFit="1"/>
    </xf>
    <xf numFmtId="177" fontId="8" fillId="0" borderId="30" xfId="0" applyNumberFormat="1" applyFont="1" applyFill="1" applyBorder="1" applyAlignment="1">
      <alignment horizontal="right" vertical="center" shrinkToFit="1"/>
    </xf>
    <xf numFmtId="177" fontId="8" fillId="0" borderId="31" xfId="0" applyNumberFormat="1" applyFont="1" applyFill="1" applyBorder="1" applyAlignment="1">
      <alignment vertical="center" shrinkToFit="1"/>
    </xf>
    <xf numFmtId="177" fontId="77" fillId="0" borderId="32" xfId="0" applyNumberFormat="1" applyFont="1" applyFill="1" applyBorder="1" applyAlignment="1">
      <alignment vertical="center" shrinkToFit="1"/>
    </xf>
    <xf numFmtId="177" fontId="77" fillId="0" borderId="33" xfId="0" applyNumberFormat="1" applyFont="1" applyFill="1" applyBorder="1" applyAlignment="1">
      <alignment vertical="center" shrinkToFit="1"/>
    </xf>
    <xf numFmtId="0" fontId="83" fillId="0" borderId="34" xfId="0" applyFont="1" applyBorder="1" applyAlignment="1">
      <alignment vertical="center"/>
    </xf>
    <xf numFmtId="177" fontId="77" fillId="0" borderId="35" xfId="0" applyNumberFormat="1" applyFont="1" applyFill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177" fontId="11" fillId="0" borderId="36" xfId="0" applyNumberFormat="1" applyFont="1" applyFill="1" applyBorder="1" applyAlignment="1">
      <alignment vertical="center" shrinkToFit="1"/>
    </xf>
    <xf numFmtId="177" fontId="11" fillId="0" borderId="37" xfId="0" applyNumberFormat="1" applyFont="1" applyFill="1" applyBorder="1" applyAlignment="1">
      <alignment horizontal="right" vertical="center" shrinkToFit="1"/>
    </xf>
    <xf numFmtId="177" fontId="11" fillId="0" borderId="38" xfId="0" applyNumberFormat="1" applyFont="1" applyFill="1" applyBorder="1" applyAlignment="1">
      <alignment vertical="center" shrinkToFit="1"/>
    </xf>
    <xf numFmtId="177" fontId="11" fillId="0" borderId="39" xfId="0" applyNumberFormat="1" applyFont="1" applyFill="1" applyBorder="1" applyAlignment="1">
      <alignment vertical="center" shrinkToFit="1"/>
    </xf>
    <xf numFmtId="177" fontId="11" fillId="0" borderId="33" xfId="0" applyNumberFormat="1" applyFont="1" applyFill="1" applyBorder="1" applyAlignment="1">
      <alignment vertical="center" shrinkToFit="1"/>
    </xf>
    <xf numFmtId="177" fontId="8" fillId="0" borderId="40" xfId="0" applyNumberFormat="1" applyFont="1" applyFill="1" applyBorder="1" applyAlignment="1">
      <alignment vertical="center" shrinkToFit="1"/>
    </xf>
    <xf numFmtId="177" fontId="8" fillId="0" borderId="41" xfId="0" applyNumberFormat="1" applyFont="1" applyFill="1" applyBorder="1" applyAlignment="1">
      <alignment vertical="center" shrinkToFit="1"/>
    </xf>
    <xf numFmtId="177" fontId="11" fillId="0" borderId="25" xfId="0" applyNumberFormat="1" applyFont="1" applyFill="1" applyBorder="1" applyAlignment="1">
      <alignment horizontal="right" vertical="center" shrinkToFit="1"/>
    </xf>
    <xf numFmtId="177" fontId="11" fillId="0" borderId="1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177" fontId="81" fillId="0" borderId="26" xfId="0" applyNumberFormat="1" applyFont="1" applyBorder="1" applyAlignment="1">
      <alignment vertical="center"/>
    </xf>
    <xf numFmtId="177" fontId="11" fillId="0" borderId="25" xfId="0" applyNumberFormat="1" applyFont="1" applyFill="1" applyBorder="1" applyAlignment="1">
      <alignment vertical="center" shrinkToFit="1"/>
    </xf>
    <xf numFmtId="0" fontId="84" fillId="0" borderId="0" xfId="0" applyFont="1" applyBorder="1" applyAlignment="1">
      <alignment horizontal="left" vertical="center"/>
    </xf>
    <xf numFmtId="177" fontId="11" fillId="0" borderId="24" xfId="0" applyNumberFormat="1" applyFont="1" applyFill="1" applyBorder="1" applyAlignment="1">
      <alignment vertical="center" shrinkToFit="1"/>
    </xf>
    <xf numFmtId="177" fontId="78" fillId="0" borderId="24" xfId="0" applyNumberFormat="1" applyFont="1" applyBorder="1" applyAlignment="1">
      <alignment vertical="center"/>
    </xf>
    <xf numFmtId="177" fontId="78" fillId="0" borderId="26" xfId="0" applyNumberFormat="1" applyFont="1" applyBorder="1" applyAlignment="1">
      <alignment vertical="center"/>
    </xf>
    <xf numFmtId="177" fontId="11" fillId="0" borderId="40" xfId="0" applyNumberFormat="1" applyFont="1" applyFill="1" applyBorder="1" applyAlignment="1">
      <alignment vertical="center" shrinkToFit="1"/>
    </xf>
    <xf numFmtId="177" fontId="11" fillId="0" borderId="41" xfId="0" applyNumberFormat="1" applyFont="1" applyFill="1" applyBorder="1" applyAlignment="1">
      <alignment vertical="center" shrinkToFit="1"/>
    </xf>
    <xf numFmtId="177" fontId="8" fillId="0" borderId="12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80" fillId="0" borderId="0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177" fontId="77" fillId="0" borderId="11" xfId="0" applyNumberFormat="1" applyFont="1" applyFill="1" applyBorder="1" applyAlignment="1">
      <alignment vertical="center" shrinkToFit="1"/>
    </xf>
    <xf numFmtId="177" fontId="77" fillId="0" borderId="36" xfId="0" applyNumberFormat="1" applyFont="1" applyFill="1" applyBorder="1" applyAlignment="1">
      <alignment vertical="center" shrinkToFit="1"/>
    </xf>
    <xf numFmtId="177" fontId="77" fillId="0" borderId="25" xfId="0" applyNumberFormat="1" applyFont="1" applyFill="1" applyBorder="1" applyAlignment="1">
      <alignment vertical="center" shrinkToFit="1"/>
    </xf>
    <xf numFmtId="177" fontId="8" fillId="0" borderId="23" xfId="0" applyNumberFormat="1" applyFont="1" applyFill="1" applyBorder="1" applyAlignment="1">
      <alignment vertical="center" shrinkToFit="1"/>
    </xf>
    <xf numFmtId="177" fontId="77" fillId="0" borderId="23" xfId="0" applyNumberFormat="1" applyFont="1" applyFill="1" applyBorder="1" applyAlignment="1">
      <alignment vertical="center" shrinkToFit="1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177" fontId="85" fillId="0" borderId="0" xfId="0" applyNumberFormat="1" applyFont="1" applyBorder="1" applyAlignment="1">
      <alignment vertical="center"/>
    </xf>
    <xf numFmtId="177" fontId="80" fillId="0" borderId="0" xfId="0" applyNumberFormat="1" applyFont="1" applyBorder="1" applyAlignment="1">
      <alignment vertical="center"/>
    </xf>
    <xf numFmtId="177" fontId="79" fillId="0" borderId="0" xfId="0" applyNumberFormat="1" applyFont="1" applyAlignment="1">
      <alignment vertical="center"/>
    </xf>
    <xf numFmtId="0" fontId="8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right" vertical="center"/>
    </xf>
    <xf numFmtId="177" fontId="11" fillId="6" borderId="36" xfId="0" applyNumberFormat="1" applyFont="1" applyFill="1" applyBorder="1" applyAlignment="1" applyProtection="1">
      <alignment vertical="center" shrinkToFit="1"/>
      <protection locked="0"/>
    </xf>
    <xf numFmtId="177" fontId="11" fillId="6" borderId="36" xfId="0" applyNumberFormat="1" applyFont="1" applyFill="1" applyBorder="1" applyAlignment="1" applyProtection="1">
      <alignment horizontal="right" vertical="center" shrinkToFit="1"/>
      <protection locked="0"/>
    </xf>
    <xf numFmtId="0" fontId="87" fillId="6" borderId="0" xfId="0" applyFont="1" applyFill="1" applyBorder="1" applyAlignment="1" applyProtection="1">
      <alignment vertical="center"/>
      <protection locked="0"/>
    </xf>
    <xf numFmtId="0" fontId="78" fillId="0" borderId="0" xfId="0" applyFont="1" applyBorder="1" applyAlignment="1" applyProtection="1">
      <alignment vertical="center"/>
      <protection locked="0"/>
    </xf>
    <xf numFmtId="0" fontId="87" fillId="6" borderId="0" xfId="0" applyFont="1" applyFill="1" applyAlignment="1" applyProtection="1">
      <alignment vertical="center"/>
      <protection locked="0"/>
    </xf>
    <xf numFmtId="0" fontId="78" fillId="0" borderId="0" xfId="0" applyFont="1" applyAlignment="1" applyProtection="1">
      <alignment vertical="center"/>
      <protection locked="0"/>
    </xf>
    <xf numFmtId="0" fontId="87" fillId="6" borderId="0" xfId="0" applyFont="1" applyFill="1" applyBorder="1" applyAlignment="1" applyProtection="1">
      <alignment vertical="center" shrinkToFit="1"/>
      <protection locked="0"/>
    </xf>
    <xf numFmtId="177" fontId="11" fillId="35" borderId="43" xfId="0" applyNumberFormat="1" applyFont="1" applyFill="1" applyBorder="1" applyAlignment="1" applyProtection="1">
      <alignment vertical="center" shrinkToFit="1"/>
      <protection locked="0"/>
    </xf>
    <xf numFmtId="177" fontId="11" fillId="35" borderId="44" xfId="0" applyNumberFormat="1" applyFont="1" applyFill="1" applyBorder="1" applyAlignment="1" applyProtection="1">
      <alignment vertical="center" shrinkToFit="1"/>
      <protection locked="0"/>
    </xf>
    <xf numFmtId="177" fontId="11" fillId="35" borderId="12" xfId="0" applyNumberFormat="1" applyFont="1" applyFill="1" applyBorder="1" applyAlignment="1" applyProtection="1">
      <alignment vertical="center" shrinkToFit="1"/>
      <protection locked="0"/>
    </xf>
    <xf numFmtId="177" fontId="11" fillId="35" borderId="24" xfId="0" applyNumberFormat="1" applyFont="1" applyFill="1" applyBorder="1" applyAlignment="1" applyProtection="1">
      <alignment vertical="center" shrinkToFit="1"/>
      <protection locked="0"/>
    </xf>
    <xf numFmtId="177" fontId="11" fillId="35" borderId="45" xfId="0" applyNumberFormat="1" applyFont="1" applyFill="1" applyBorder="1" applyAlignment="1" applyProtection="1">
      <alignment vertical="center" shrinkToFit="1"/>
      <protection locked="0"/>
    </xf>
    <xf numFmtId="0" fontId="75" fillId="0" borderId="0" xfId="0" applyFont="1" applyBorder="1" applyAlignment="1">
      <alignment vertical="center" shrinkToFit="1"/>
    </xf>
    <xf numFmtId="0" fontId="7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 shrinkToFit="1"/>
    </xf>
    <xf numFmtId="0" fontId="0" fillId="0" borderId="46" xfId="0" applyBorder="1" applyAlignment="1">
      <alignment horizontal="center" vertical="center" wrapText="1"/>
    </xf>
    <xf numFmtId="177" fontId="11" fillId="0" borderId="47" xfId="0" applyNumberFormat="1" applyFont="1" applyFill="1" applyBorder="1" applyAlignment="1">
      <alignment vertical="center" shrinkToFit="1"/>
    </xf>
    <xf numFmtId="177" fontId="11" fillId="0" borderId="15" xfId="0" applyNumberFormat="1" applyFont="1" applyFill="1" applyBorder="1" applyAlignment="1">
      <alignment vertical="center" shrinkToFit="1"/>
    </xf>
    <xf numFmtId="177" fontId="8" fillId="0" borderId="48" xfId="0" applyNumberFormat="1" applyFont="1" applyFill="1" applyBorder="1" applyAlignment="1">
      <alignment vertical="center" shrinkToFit="1"/>
    </xf>
    <xf numFmtId="0" fontId="0" fillId="0" borderId="49" xfId="0" applyBorder="1" applyAlignment="1">
      <alignment horizontal="center" vertical="center" wrapText="1"/>
    </xf>
    <xf numFmtId="177" fontId="11" fillId="0" borderId="50" xfId="0" applyNumberFormat="1" applyFont="1" applyFill="1" applyBorder="1" applyAlignment="1">
      <alignment vertical="center" shrinkToFit="1"/>
    </xf>
    <xf numFmtId="177" fontId="11" fillId="0" borderId="51" xfId="0" applyNumberFormat="1" applyFont="1" applyFill="1" applyBorder="1" applyAlignment="1">
      <alignment vertical="center" shrinkToFit="1"/>
    </xf>
    <xf numFmtId="177" fontId="11" fillId="0" borderId="52" xfId="0" applyNumberFormat="1" applyFont="1" applyFill="1" applyBorder="1" applyAlignment="1">
      <alignment vertical="center" shrinkToFit="1"/>
    </xf>
    <xf numFmtId="177" fontId="11" fillId="0" borderId="53" xfId="0" applyNumberFormat="1" applyFont="1" applyFill="1" applyBorder="1" applyAlignment="1">
      <alignment vertical="center" shrinkToFit="1"/>
    </xf>
    <xf numFmtId="177" fontId="11" fillId="0" borderId="54" xfId="0" applyNumberFormat="1" applyFont="1" applyFill="1" applyBorder="1" applyAlignment="1">
      <alignment vertical="center" shrinkToFit="1"/>
    </xf>
    <xf numFmtId="177" fontId="11" fillId="0" borderId="55" xfId="0" applyNumberFormat="1" applyFont="1" applyFill="1" applyBorder="1" applyAlignment="1">
      <alignment vertical="center" shrinkToFit="1"/>
    </xf>
    <xf numFmtId="177" fontId="8" fillId="0" borderId="56" xfId="0" applyNumberFormat="1" applyFont="1" applyFill="1" applyBorder="1" applyAlignment="1">
      <alignment vertical="center" shrinkToFit="1"/>
    </xf>
    <xf numFmtId="177" fontId="11" fillId="0" borderId="57" xfId="0" applyNumberFormat="1" applyFont="1" applyFill="1" applyBorder="1" applyAlignment="1">
      <alignment vertical="center" shrinkToFit="1"/>
    </xf>
    <xf numFmtId="177" fontId="8" fillId="0" borderId="45" xfId="0" applyNumberFormat="1" applyFont="1" applyFill="1" applyBorder="1" applyAlignment="1">
      <alignment vertical="center" shrinkToFit="1"/>
    </xf>
    <xf numFmtId="177" fontId="8" fillId="0" borderId="58" xfId="0" applyNumberFormat="1" applyFont="1" applyFill="1" applyBorder="1" applyAlignment="1">
      <alignment vertical="center" shrinkToFit="1"/>
    </xf>
    <xf numFmtId="177" fontId="81" fillId="0" borderId="44" xfId="0" applyNumberFormat="1" applyFont="1" applyBorder="1" applyAlignment="1">
      <alignment vertical="center"/>
    </xf>
    <xf numFmtId="177" fontId="78" fillId="0" borderId="45" xfId="0" applyNumberFormat="1" applyFont="1" applyBorder="1" applyAlignment="1">
      <alignment vertical="center"/>
    </xf>
    <xf numFmtId="177" fontId="81" fillId="0" borderId="51" xfId="0" applyNumberFormat="1" applyFont="1" applyBorder="1" applyAlignment="1">
      <alignment vertical="center"/>
    </xf>
    <xf numFmtId="177" fontId="78" fillId="0" borderId="58" xfId="0" applyNumberFormat="1" applyFont="1" applyBorder="1" applyAlignment="1">
      <alignment vertical="center"/>
    </xf>
    <xf numFmtId="177" fontId="11" fillId="0" borderId="48" xfId="0" applyNumberFormat="1" applyFont="1" applyFill="1" applyBorder="1" applyAlignment="1">
      <alignment vertical="center" shrinkToFit="1"/>
    </xf>
    <xf numFmtId="177" fontId="11" fillId="6" borderId="50" xfId="0" applyNumberFormat="1" applyFont="1" applyFill="1" applyBorder="1" applyAlignment="1" applyProtection="1">
      <alignment vertical="center" shrinkToFit="1"/>
      <protection locked="0"/>
    </xf>
    <xf numFmtId="177" fontId="11" fillId="6" borderId="51" xfId="0" applyNumberFormat="1" applyFont="1" applyFill="1" applyBorder="1" applyAlignment="1" applyProtection="1">
      <alignment vertical="center" shrinkToFit="1"/>
      <protection locked="0"/>
    </xf>
    <xf numFmtId="177" fontId="11" fillId="6" borderId="54" xfId="0" applyNumberFormat="1" applyFont="1" applyFill="1" applyBorder="1" applyAlignment="1" applyProtection="1">
      <alignment vertical="center" shrinkToFit="1"/>
      <protection locked="0"/>
    </xf>
    <xf numFmtId="177" fontId="11" fillId="6" borderId="52" xfId="0" applyNumberFormat="1" applyFont="1" applyFill="1" applyBorder="1" applyAlignment="1" applyProtection="1">
      <alignment vertical="center" shrinkToFit="1"/>
      <protection locked="0"/>
    </xf>
    <xf numFmtId="177" fontId="11" fillId="0" borderId="56" xfId="0" applyNumberFormat="1" applyFont="1" applyFill="1" applyBorder="1" applyAlignment="1">
      <alignment vertical="center" shrinkToFit="1"/>
    </xf>
    <xf numFmtId="177" fontId="11" fillId="6" borderId="57" xfId="0" applyNumberFormat="1" applyFont="1" applyFill="1" applyBorder="1" applyAlignment="1" applyProtection="1">
      <alignment vertical="center" shrinkToFit="1"/>
      <protection locked="0"/>
    </xf>
    <xf numFmtId="177" fontId="11" fillId="0" borderId="45" xfId="0" applyNumberFormat="1" applyFont="1" applyFill="1" applyBorder="1" applyAlignment="1">
      <alignment vertical="center" shrinkToFit="1"/>
    </xf>
    <xf numFmtId="177" fontId="11" fillId="0" borderId="58" xfId="0" applyNumberFormat="1" applyFont="1" applyFill="1" applyBorder="1" applyAlignment="1">
      <alignment vertical="center" shrinkToFit="1"/>
    </xf>
    <xf numFmtId="177" fontId="81" fillId="0" borderId="45" xfId="0" applyNumberFormat="1" applyFont="1" applyBorder="1" applyAlignment="1">
      <alignment vertical="center"/>
    </xf>
    <xf numFmtId="177" fontId="81" fillId="0" borderId="58" xfId="0" applyNumberFormat="1" applyFont="1" applyBorder="1" applyAlignment="1">
      <alignment vertical="center"/>
    </xf>
    <xf numFmtId="0" fontId="81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75" fillId="0" borderId="12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 shrinkToFit="1"/>
    </xf>
    <xf numFmtId="0" fontId="79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vertical="center" shrinkToFit="1"/>
      <protection locked="0"/>
    </xf>
    <xf numFmtId="0" fontId="80" fillId="0" borderId="57" xfId="0" applyFont="1" applyFill="1" applyBorder="1" applyAlignment="1">
      <alignment vertical="center"/>
    </xf>
    <xf numFmtId="0" fontId="80" fillId="0" borderId="36" xfId="0" applyFont="1" applyFill="1" applyBorder="1" applyAlignment="1">
      <alignment vertical="center"/>
    </xf>
    <xf numFmtId="177" fontId="81" fillId="0" borderId="36" xfId="0" applyNumberFormat="1" applyFont="1" applyFill="1" applyBorder="1" applyAlignment="1">
      <alignment vertical="center"/>
    </xf>
    <xf numFmtId="177" fontId="81" fillId="0" borderId="25" xfId="0" applyNumberFormat="1" applyFont="1" applyFill="1" applyBorder="1" applyAlignment="1">
      <alignment vertical="center"/>
    </xf>
    <xf numFmtId="0" fontId="79" fillId="0" borderId="44" xfId="0" applyFont="1" applyFill="1" applyBorder="1" applyAlignment="1">
      <alignment vertical="center"/>
    </xf>
    <xf numFmtId="0" fontId="80" fillId="0" borderId="12" xfId="0" applyFont="1" applyFill="1" applyBorder="1" applyAlignment="1">
      <alignment vertical="center"/>
    </xf>
    <xf numFmtId="177" fontId="81" fillId="0" borderId="12" xfId="0" applyNumberFormat="1" applyFont="1" applyFill="1" applyBorder="1" applyAlignment="1">
      <alignment vertical="center"/>
    </xf>
    <xf numFmtId="177" fontId="81" fillId="0" borderId="23" xfId="0" applyNumberFormat="1" applyFont="1" applyFill="1" applyBorder="1" applyAlignment="1">
      <alignment vertical="center"/>
    </xf>
    <xf numFmtId="177" fontId="81" fillId="0" borderId="24" xfId="0" applyNumberFormat="1" applyFont="1" applyFill="1" applyBorder="1" applyAlignment="1">
      <alignment vertical="center"/>
    </xf>
    <xf numFmtId="177" fontId="81" fillId="0" borderId="26" xfId="0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 horizontal="left" vertical="center"/>
    </xf>
    <xf numFmtId="177" fontId="12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Fill="1" applyAlignment="1">
      <alignment vertical="center" wrapText="1"/>
    </xf>
    <xf numFmtId="0" fontId="81" fillId="0" borderId="0" xfId="0" applyFont="1" applyAlignment="1">
      <alignment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177" fontId="11" fillId="7" borderId="16" xfId="0" applyNumberFormat="1" applyFont="1" applyFill="1" applyBorder="1" applyAlignment="1">
      <alignment horizontal="left" vertical="center" wrapText="1"/>
    </xf>
    <xf numFmtId="0" fontId="90" fillId="0" borderId="0" xfId="0" applyFont="1" applyAlignment="1">
      <alignment horizontal="right"/>
    </xf>
    <xf numFmtId="0" fontId="76" fillId="0" borderId="27" xfId="0" applyFont="1" applyBorder="1" applyAlignment="1">
      <alignment horizontal="left"/>
    </xf>
    <xf numFmtId="0" fontId="91" fillId="0" borderId="0" xfId="0" applyFont="1" applyBorder="1" applyAlignment="1">
      <alignment horizontal="center" vertical="center" wrapText="1"/>
    </xf>
    <xf numFmtId="0" fontId="0" fillId="0" borderId="59" xfId="0" applyBorder="1" applyAlignment="1">
      <alignment horizontal="distributed" vertical="center" indent="1" shrinkToFit="1"/>
    </xf>
    <xf numFmtId="0" fontId="0" fillId="0" borderId="60" xfId="0" applyBorder="1" applyAlignment="1">
      <alignment horizontal="distributed" vertical="center" indent="1" shrinkToFit="1"/>
    </xf>
    <xf numFmtId="0" fontId="0" fillId="0" borderId="61" xfId="0" applyBorder="1" applyAlignment="1">
      <alignment horizontal="distributed" vertical="center" indent="1" shrinkToFit="1"/>
    </xf>
    <xf numFmtId="0" fontId="0" fillId="0" borderId="62" xfId="0" applyBorder="1" applyAlignment="1">
      <alignment horizontal="distributed" vertical="center" indent="1" shrinkToFit="1"/>
    </xf>
    <xf numFmtId="0" fontId="81" fillId="0" borderId="63" xfId="0" applyFont="1" applyBorder="1" applyAlignment="1">
      <alignment horizontal="center" vertical="center" textRotation="255"/>
    </xf>
    <xf numFmtId="0" fontId="81" fillId="0" borderId="64" xfId="0" applyFont="1" applyBorder="1" applyAlignment="1">
      <alignment horizontal="center" vertical="center" textRotation="255"/>
    </xf>
    <xf numFmtId="0" fontId="90" fillId="0" borderId="0" xfId="0" applyFont="1" applyBorder="1" applyAlignment="1">
      <alignment horizontal="left" vertical="center" wrapText="1"/>
    </xf>
    <xf numFmtId="0" fontId="90" fillId="0" borderId="27" xfId="0" applyFont="1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 shrinkToFit="1"/>
    </xf>
    <xf numFmtId="0" fontId="0" fillId="0" borderId="66" xfId="0" applyBorder="1" applyAlignment="1">
      <alignment horizontal="center" vertical="center" wrapText="1" shrinkToFit="1"/>
    </xf>
    <xf numFmtId="0" fontId="0" fillId="0" borderId="61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 shrinkToFit="1"/>
    </xf>
    <xf numFmtId="0" fontId="0" fillId="0" borderId="68" xfId="0" applyBorder="1" applyAlignment="1">
      <alignment horizontal="distributed" vertical="center" indent="1" shrinkToFit="1"/>
    </xf>
    <xf numFmtId="0" fontId="6" fillId="0" borderId="69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 textRotation="255"/>
    </xf>
    <xf numFmtId="0" fontId="0" fillId="0" borderId="72" xfId="0" applyBorder="1" applyAlignment="1">
      <alignment horizontal="distributed" vertical="center" indent="1" shrinkToFit="1"/>
    </xf>
    <xf numFmtId="0" fontId="0" fillId="0" borderId="73" xfId="0" applyBorder="1" applyAlignment="1">
      <alignment horizontal="distributed" vertical="center" indent="1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177" fontId="11" fillId="6" borderId="11" xfId="0" applyNumberFormat="1" applyFont="1" applyFill="1" applyBorder="1" applyAlignment="1" applyProtection="1">
      <alignment horizontal="right" vertical="center" shrinkToFit="1"/>
      <protection locked="0"/>
    </xf>
    <xf numFmtId="177" fontId="11" fillId="6" borderId="33" xfId="0" applyNumberFormat="1" applyFont="1" applyFill="1" applyBorder="1" applyAlignment="1" applyProtection="1">
      <alignment horizontal="right" vertical="center" shrinkToFit="1"/>
      <protection locked="0"/>
    </xf>
    <xf numFmtId="177" fontId="11" fillId="6" borderId="46" xfId="0" applyNumberFormat="1" applyFont="1" applyFill="1" applyBorder="1" applyAlignment="1" applyProtection="1">
      <alignment horizontal="right" vertical="center" shrinkToFit="1"/>
      <protection locked="0"/>
    </xf>
    <xf numFmtId="177" fontId="11" fillId="6" borderId="15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74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177" fontId="11" fillId="6" borderId="7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7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177" fontId="11" fillId="6" borderId="78" xfId="0" applyNumberFormat="1" applyFont="1" applyFill="1" applyBorder="1" applyAlignment="1" applyProtection="1">
      <alignment horizontal="right" vertical="center" shrinkToFit="1"/>
      <protection locked="0"/>
    </xf>
    <xf numFmtId="0" fontId="75" fillId="0" borderId="79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5" fillId="0" borderId="82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75" fillId="0" borderId="72" xfId="0" applyFont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right" vertical="center" shrinkToFit="1"/>
    </xf>
    <xf numFmtId="177" fontId="11" fillId="0" borderId="37" xfId="0" applyNumberFormat="1" applyFont="1" applyFill="1" applyBorder="1" applyAlignment="1">
      <alignment horizontal="right" vertical="center" shrinkToFit="1"/>
    </xf>
    <xf numFmtId="177" fontId="11" fillId="0" borderId="83" xfId="0" applyNumberFormat="1" applyFont="1" applyFill="1" applyBorder="1" applyAlignment="1">
      <alignment horizontal="right" vertical="center" shrinkToFit="1"/>
    </xf>
    <xf numFmtId="0" fontId="92" fillId="0" borderId="0" xfId="0" applyFont="1" applyAlignment="1">
      <alignment horizontal="left" vertical="center" wrapText="1"/>
    </xf>
    <xf numFmtId="0" fontId="75" fillId="0" borderId="84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/>
    </xf>
    <xf numFmtId="0" fontId="75" fillId="0" borderId="85" xfId="0" applyFont="1" applyBorder="1" applyAlignment="1">
      <alignment horizontal="center" vertical="center"/>
    </xf>
    <xf numFmtId="0" fontId="80" fillId="0" borderId="86" xfId="0" applyFont="1" applyBorder="1" applyAlignment="1">
      <alignment horizontal="center" vertical="center"/>
    </xf>
    <xf numFmtId="0" fontId="80" fillId="0" borderId="40" xfId="0" applyFont="1" applyBorder="1" applyAlignment="1">
      <alignment horizontal="center" vertical="center"/>
    </xf>
    <xf numFmtId="0" fontId="80" fillId="0" borderId="87" xfId="0" applyFont="1" applyBorder="1" applyAlignment="1">
      <alignment horizontal="center" vertical="center"/>
    </xf>
    <xf numFmtId="0" fontId="80" fillId="0" borderId="84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8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1" fillId="0" borderId="69" xfId="0" applyFont="1" applyFill="1" applyBorder="1" applyAlignment="1">
      <alignment horizontal="center" vertical="center" shrinkToFit="1"/>
    </xf>
    <xf numFmtId="0" fontId="81" fillId="0" borderId="13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80" fillId="0" borderId="82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80" fillId="0" borderId="72" xfId="0" applyFont="1" applyBorder="1" applyAlignment="1">
      <alignment horizontal="center" vertical="center"/>
    </xf>
    <xf numFmtId="0" fontId="90" fillId="0" borderId="85" xfId="0" applyFont="1" applyFill="1" applyBorder="1" applyAlignment="1">
      <alignment horizontal="right" vertical="center" wrapText="1" shrinkToFit="1"/>
    </xf>
    <xf numFmtId="0" fontId="90" fillId="0" borderId="88" xfId="0" applyFont="1" applyFill="1" applyBorder="1" applyAlignment="1">
      <alignment horizontal="right" vertical="center" wrapText="1" shrinkToFit="1"/>
    </xf>
    <xf numFmtId="0" fontId="90" fillId="0" borderId="45" xfId="0" applyFont="1" applyFill="1" applyBorder="1" applyAlignment="1">
      <alignment horizontal="right" vertical="center" wrapText="1" shrinkToFit="1"/>
    </xf>
    <xf numFmtId="0" fontId="79" fillId="0" borderId="59" xfId="0" applyFont="1" applyBorder="1" applyAlignment="1">
      <alignment horizontal="center" vertical="center"/>
    </xf>
    <xf numFmtId="0" fontId="79" fillId="0" borderId="89" xfId="0" applyFont="1" applyBorder="1" applyAlignment="1">
      <alignment horizontal="center" vertical="center"/>
    </xf>
    <xf numFmtId="0" fontId="79" fillId="0" borderId="90" xfId="0" applyFont="1" applyBorder="1" applyAlignment="1">
      <alignment horizontal="center" vertical="center"/>
    </xf>
    <xf numFmtId="0" fontId="79" fillId="0" borderId="91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8" fillId="35" borderId="92" xfId="0" applyFont="1" applyFill="1" applyBorder="1" applyAlignment="1" applyProtection="1">
      <alignment horizontal="center" vertical="center"/>
      <protection locked="0"/>
    </xf>
    <xf numFmtId="0" fontId="78" fillId="35" borderId="93" xfId="0" applyFont="1" applyFill="1" applyBorder="1" applyAlignment="1" applyProtection="1">
      <alignment horizontal="center" vertical="center"/>
      <protection locked="0"/>
    </xf>
    <xf numFmtId="0" fontId="81" fillId="35" borderId="85" xfId="0" applyFont="1" applyFill="1" applyBorder="1" applyAlignment="1" applyProtection="1">
      <alignment horizontal="center" vertical="center"/>
      <protection locked="0"/>
    </xf>
    <xf numFmtId="0" fontId="81" fillId="35" borderId="45" xfId="0" applyFont="1" applyFill="1" applyBorder="1" applyAlignment="1" applyProtection="1">
      <alignment horizontal="center" vertical="center"/>
      <protection locked="0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5" fillId="0" borderId="74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 shrinkToFit="1"/>
    </xf>
    <xf numFmtId="0" fontId="0" fillId="0" borderId="57" xfId="0" applyFill="1" applyBorder="1" applyAlignment="1">
      <alignment horizontal="center" vertical="center" wrapText="1" shrinkToFit="1"/>
    </xf>
    <xf numFmtId="0" fontId="79" fillId="0" borderId="84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79" fillId="0" borderId="94" xfId="0" applyFont="1" applyBorder="1" applyAlignment="1">
      <alignment horizontal="center" vertical="center"/>
    </xf>
    <xf numFmtId="0" fontId="79" fillId="0" borderId="71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81" fillId="0" borderId="60" xfId="0" applyFont="1" applyBorder="1" applyAlignment="1">
      <alignment horizontal="center" vertical="center"/>
    </xf>
    <xf numFmtId="0" fontId="81" fillId="0" borderId="89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 wrapText="1"/>
    </xf>
    <xf numFmtId="0" fontId="75" fillId="0" borderId="62" xfId="0" applyFont="1" applyBorder="1" applyAlignment="1">
      <alignment horizontal="center" vertical="center"/>
    </xf>
    <xf numFmtId="0" fontId="75" fillId="0" borderId="95" xfId="0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80" fillId="0" borderId="89" xfId="0" applyFont="1" applyBorder="1" applyAlignment="1">
      <alignment horizontal="center" vertical="center"/>
    </xf>
    <xf numFmtId="0" fontId="80" fillId="0" borderId="90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91" xfId="0" applyFont="1" applyBorder="1" applyAlignment="1">
      <alignment horizontal="center" vertical="center"/>
    </xf>
    <xf numFmtId="0" fontId="81" fillId="35" borderId="62" xfId="0" applyFont="1" applyFill="1" applyBorder="1" applyAlignment="1" applyProtection="1">
      <alignment horizontal="center" vertical="center"/>
      <protection locked="0"/>
    </xf>
    <xf numFmtId="0" fontId="81" fillId="35" borderId="44" xfId="0" applyFont="1" applyFill="1" applyBorder="1" applyAlignment="1" applyProtection="1">
      <alignment horizontal="center" vertical="center"/>
      <protection locked="0"/>
    </xf>
    <xf numFmtId="0" fontId="81" fillId="0" borderId="69" xfId="0" applyFont="1" applyFill="1" applyBorder="1" applyAlignment="1">
      <alignment horizontal="center" vertical="center" wrapText="1" shrinkToFit="1"/>
    </xf>
    <xf numFmtId="0" fontId="81" fillId="0" borderId="13" xfId="0" applyFont="1" applyFill="1" applyBorder="1" applyAlignment="1">
      <alignment horizontal="center" vertical="center" wrapText="1" shrinkToFit="1"/>
    </xf>
    <xf numFmtId="0" fontId="81" fillId="0" borderId="71" xfId="0" applyFont="1" applyFill="1" applyBorder="1" applyAlignment="1">
      <alignment horizontal="center" vertical="center" wrapText="1" shrinkToFit="1"/>
    </xf>
    <xf numFmtId="0" fontId="81" fillId="0" borderId="27" xfId="0" applyFont="1" applyFill="1" applyBorder="1" applyAlignment="1">
      <alignment horizontal="center" vertical="center" wrapText="1" shrinkToFit="1"/>
    </xf>
    <xf numFmtId="0" fontId="75" fillId="0" borderId="72" xfId="0" applyFont="1" applyBorder="1" applyAlignment="1">
      <alignment horizontal="center" vertical="center" shrinkToFit="1"/>
    </xf>
    <xf numFmtId="0" fontId="75" fillId="0" borderId="57" xfId="0" applyFont="1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81" fillId="0" borderId="69" xfId="0" applyFont="1" applyBorder="1" applyAlignment="1">
      <alignment horizontal="center" vertical="center" wrapText="1" shrinkToFit="1"/>
    </xf>
    <xf numFmtId="0" fontId="81" fillId="0" borderId="13" xfId="0" applyFont="1" applyBorder="1" applyAlignment="1">
      <alignment horizontal="center" vertical="center" wrapText="1" shrinkToFit="1"/>
    </xf>
    <xf numFmtId="0" fontId="81" fillId="0" borderId="71" xfId="0" applyFont="1" applyBorder="1" applyAlignment="1">
      <alignment horizontal="center" vertical="center" wrapText="1" shrinkToFit="1"/>
    </xf>
    <xf numFmtId="0" fontId="81" fillId="0" borderId="27" xfId="0" applyFont="1" applyBorder="1" applyAlignment="1">
      <alignment horizontal="center" vertical="center" wrapText="1" shrinkToFit="1"/>
    </xf>
    <xf numFmtId="0" fontId="0" fillId="0" borderId="95" xfId="0" applyBorder="1" applyAlignment="1">
      <alignment horizontal="center" vertical="center"/>
    </xf>
    <xf numFmtId="0" fontId="78" fillId="0" borderId="69" xfId="0" applyFont="1" applyFill="1" applyBorder="1" applyAlignment="1">
      <alignment horizontal="center" vertical="center"/>
    </xf>
    <xf numFmtId="0" fontId="78" fillId="0" borderId="46" xfId="0" applyFont="1" applyFill="1" applyBorder="1" applyAlignment="1">
      <alignment horizontal="center" vertical="center"/>
    </xf>
    <xf numFmtId="0" fontId="78" fillId="0" borderId="96" xfId="0" applyFont="1" applyFill="1" applyBorder="1" applyAlignment="1">
      <alignment horizontal="center" vertical="center"/>
    </xf>
    <xf numFmtId="0" fontId="78" fillId="0" borderId="91" xfId="0" applyFont="1" applyFill="1" applyBorder="1" applyAlignment="1">
      <alignment horizontal="center" vertical="center"/>
    </xf>
    <xf numFmtId="0" fontId="80" fillId="0" borderId="69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80" fillId="0" borderId="9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90" xfId="0" applyFont="1" applyBorder="1" applyAlignment="1">
      <alignment horizontal="center" vertical="center" wrapText="1" shrinkToFit="1"/>
    </xf>
    <xf numFmtId="0" fontId="3" fillId="0" borderId="91" xfId="0" applyFont="1" applyBorder="1" applyAlignment="1">
      <alignment horizontal="center" vertical="center" wrapText="1" shrinkToFit="1"/>
    </xf>
    <xf numFmtId="0" fontId="9" fillId="0" borderId="59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16" fillId="0" borderId="32" xfId="0" applyNumberFormat="1" applyFont="1" applyBorder="1" applyAlignment="1">
      <alignment horizontal="right" vertical="center"/>
    </xf>
    <xf numFmtId="176" fontId="16" fillId="0" borderId="33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97" xfId="0" applyFont="1" applyFill="1" applyBorder="1" applyAlignment="1" applyProtection="1">
      <alignment horizontal="distributed" vertical="center" wrapText="1"/>
      <protection locked="0"/>
    </xf>
    <xf numFmtId="0" fontId="3" fillId="0" borderId="98" xfId="0" applyFont="1" applyFill="1" applyBorder="1" applyAlignment="1" applyProtection="1">
      <alignment horizontal="distributed" vertical="center" wrapText="1"/>
      <protection locked="0"/>
    </xf>
    <xf numFmtId="0" fontId="3" fillId="0" borderId="59" xfId="0" applyFont="1" applyBorder="1" applyAlignment="1">
      <alignment horizontal="left" vertical="center" shrinkToFit="1"/>
    </xf>
    <xf numFmtId="0" fontId="3" fillId="0" borderId="89" xfId="0" applyFont="1" applyBorder="1" applyAlignment="1">
      <alignment horizontal="left" vertical="center" shrinkToFit="1"/>
    </xf>
    <xf numFmtId="177" fontId="11" fillId="0" borderId="46" xfId="0" applyNumberFormat="1" applyFont="1" applyFill="1" applyBorder="1" applyAlignment="1">
      <alignment horizontal="right" vertical="center" shrinkToFit="1"/>
    </xf>
    <xf numFmtId="177" fontId="11" fillId="0" borderId="15" xfId="0" applyNumberFormat="1" applyFont="1" applyFill="1" applyBorder="1" applyAlignment="1">
      <alignment horizontal="right" vertical="center" shrinkToFit="1"/>
    </xf>
    <xf numFmtId="177" fontId="11" fillId="0" borderId="77" xfId="0" applyNumberFormat="1" applyFont="1" applyFill="1" applyBorder="1" applyAlignment="1">
      <alignment horizontal="right" vertical="center" shrinkToFit="1"/>
    </xf>
    <xf numFmtId="177" fontId="11" fillId="0" borderId="11" xfId="0" applyNumberFormat="1" applyFont="1" applyFill="1" applyBorder="1" applyAlignment="1">
      <alignment horizontal="right" vertical="center" shrinkToFit="1"/>
    </xf>
    <xf numFmtId="177" fontId="11" fillId="0" borderId="33" xfId="0" applyNumberFormat="1" applyFont="1" applyFill="1" applyBorder="1" applyAlignment="1">
      <alignment horizontal="right" vertical="center" shrinkToFit="1"/>
    </xf>
    <xf numFmtId="177" fontId="11" fillId="0" borderId="78" xfId="0" applyNumberFormat="1" applyFont="1" applyFill="1" applyBorder="1" applyAlignment="1">
      <alignment horizontal="right" vertical="center" shrinkToFit="1"/>
    </xf>
    <xf numFmtId="0" fontId="93" fillId="0" borderId="0" xfId="0" applyFont="1" applyBorder="1" applyAlignment="1">
      <alignment horizontal="center" vertical="center" shrinkToFit="1"/>
    </xf>
    <xf numFmtId="0" fontId="90" fillId="0" borderId="84" xfId="0" applyFont="1" applyBorder="1" applyAlignment="1">
      <alignment horizontal="center" vertical="center" wrapText="1"/>
    </xf>
    <xf numFmtId="0" fontId="90" fillId="0" borderId="24" xfId="0" applyFont="1" applyBorder="1" applyAlignment="1">
      <alignment horizontal="center" vertical="center"/>
    </xf>
    <xf numFmtId="0" fontId="90" fillId="0" borderId="85" xfId="0" applyFont="1" applyBorder="1" applyAlignment="1">
      <alignment horizontal="center" vertical="center"/>
    </xf>
    <xf numFmtId="0" fontId="9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35</xdr:row>
      <xdr:rowOff>161925</xdr:rowOff>
    </xdr:from>
    <xdr:to>
      <xdr:col>12</xdr:col>
      <xdr:colOff>38100</xdr:colOff>
      <xdr:row>39</xdr:row>
      <xdr:rowOff>342900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57175" y="13706475"/>
          <a:ext cx="8210550" cy="2162175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１点１０００万円以上の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機械装置導入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（自社や外注による改造・組立により、同程度の資産価値のある機械装置・実験用プラント等を構築する場合も含む）がある場合は、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①名称（メーカー名、型番も想定するものがあれば記載）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②使用目的や当該技術開発で購入が不可欠な理由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③所要経費見込額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④予定設置場所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⑤グループの中で調達の主体となる企業と当該設備を利用する企業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を記載し、添付資料としてください（様式自由）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57150</xdr:colOff>
      <xdr:row>14</xdr:row>
      <xdr:rowOff>314325</xdr:rowOff>
    </xdr:from>
    <xdr:to>
      <xdr:col>9</xdr:col>
      <xdr:colOff>762000</xdr:colOff>
      <xdr:row>17</xdr:row>
      <xdr:rowOff>152400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981450" y="6172200"/>
          <a:ext cx="32289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２年目以降は、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おおよそ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の数値でも可。</a:t>
          </a:r>
          <a:r>
            <a:rPr lang="en-US" cap="none" sz="14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なお、量産開始と想定する時点からの経費は入力不要です（</a:t>
          </a:r>
          <a:r>
            <a:rPr lang="en-US" cap="none" sz="14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FAQ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4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８参照）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36</xdr:row>
      <xdr:rowOff>123825</xdr:rowOff>
    </xdr:from>
    <xdr:to>
      <xdr:col>12</xdr:col>
      <xdr:colOff>28575</xdr:colOff>
      <xdr:row>40</xdr:row>
      <xdr:rowOff>523875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47650" y="12172950"/>
          <a:ext cx="8210550" cy="215265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１点１０００万円以上の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機械装置導入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（自社や外注による改造・組立により、同程度の資産価値のある機械装置・実験用プラント等を構築する場合も含む）がある場合は、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①名称（メーカー名、型番も想定するものがあれば記載）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②使用目的や当該技術開発で購入が不可欠な理由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③所要経費見込額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④予定設置場所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⑤グループの中で調達の主体となる企業と当該設備を利用する企業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を記載し、添付資料としてください（様式自由）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95250</xdr:colOff>
      <xdr:row>15</xdr:row>
      <xdr:rowOff>342900</xdr:rowOff>
    </xdr:from>
    <xdr:to>
      <xdr:col>9</xdr:col>
      <xdr:colOff>800100</xdr:colOff>
      <xdr:row>18</xdr:row>
      <xdr:rowOff>200025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019550" y="4686300"/>
          <a:ext cx="32289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２年目以降は、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おおよそ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の数値でも可。</a:t>
          </a:r>
          <a:r>
            <a:rPr lang="en-US" cap="none" sz="14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なお、量産開始と想定する時点からの経費は入力不要です（</a:t>
          </a:r>
          <a:r>
            <a:rPr lang="en-US" cap="none" sz="14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FAQ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4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８参照）</a:t>
          </a:r>
          <a:r>
            <a:rPr lang="en-US" cap="none" sz="14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36</xdr:row>
      <xdr:rowOff>123825</xdr:rowOff>
    </xdr:from>
    <xdr:to>
      <xdr:col>12</xdr:col>
      <xdr:colOff>28575</xdr:colOff>
      <xdr:row>40</xdr:row>
      <xdr:rowOff>561975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47650" y="11525250"/>
          <a:ext cx="8210550" cy="219075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１点１０００万円以上の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機械装置導入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（自社や外注による改造・組立により、同程度の資産価値のある機械装置・実験用プラント等を構築する場合も含む）がある場合は、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①名称（メーカー名、型番も想定するものがあれば記載）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②使用目的や当該技術開発で購入が不可欠な理由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③所要経費見込額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④予定設置場所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⑤グループの中で調達の主体となる企業と当該設備を利用する企業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を記載し、添付資料としてください（様式自由）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95250</xdr:colOff>
      <xdr:row>15</xdr:row>
      <xdr:rowOff>314325</xdr:rowOff>
    </xdr:from>
    <xdr:to>
      <xdr:col>9</xdr:col>
      <xdr:colOff>800100</xdr:colOff>
      <xdr:row>18</xdr:row>
      <xdr:rowOff>152400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019550" y="4010025"/>
          <a:ext cx="32289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２年目以降は、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おおよそ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の数値でも可。</a:t>
          </a:r>
          <a:r>
            <a:rPr lang="en-US" cap="none" sz="14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なお、量産開始と想定する時点からの経費は入力不要です（</a:t>
          </a:r>
          <a:r>
            <a:rPr lang="en-US" cap="none" sz="14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FAQ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4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</a:t>
          </a:r>
          <a:r>
            <a:rPr lang="en-US" cap="none" sz="14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８参照）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17</xdr:row>
      <xdr:rowOff>47625</xdr:rowOff>
    </xdr:from>
    <xdr:to>
      <xdr:col>8</xdr:col>
      <xdr:colOff>200025</xdr:colOff>
      <xdr:row>17</xdr:row>
      <xdr:rowOff>371475</xdr:rowOff>
    </xdr:to>
    <xdr:sp>
      <xdr:nvSpPr>
        <xdr:cNvPr id="1" name="下矢印 4"/>
        <xdr:cNvSpPr>
          <a:spLocks/>
        </xdr:cNvSpPr>
      </xdr:nvSpPr>
      <xdr:spPr>
        <a:xfrm>
          <a:off x="4086225" y="6477000"/>
          <a:ext cx="1819275" cy="323850"/>
        </a:xfrm>
        <a:prstGeom prst="downArrow">
          <a:avLst>
            <a:gd name="adj" fmla="val 0"/>
          </a:avLst>
        </a:prstGeom>
        <a:solidFill>
          <a:srgbClr val="FF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28</xdr:row>
      <xdr:rowOff>66675</xdr:rowOff>
    </xdr:from>
    <xdr:to>
      <xdr:col>8</xdr:col>
      <xdr:colOff>476250</xdr:colOff>
      <xdr:row>29</xdr:row>
      <xdr:rowOff>0</xdr:rowOff>
    </xdr:to>
    <xdr:sp>
      <xdr:nvSpPr>
        <xdr:cNvPr id="2" name="下矢印 6"/>
        <xdr:cNvSpPr>
          <a:spLocks/>
        </xdr:cNvSpPr>
      </xdr:nvSpPr>
      <xdr:spPr>
        <a:xfrm>
          <a:off x="3971925" y="10306050"/>
          <a:ext cx="2209800" cy="314325"/>
        </a:xfrm>
        <a:prstGeom prst="downArrow">
          <a:avLst>
            <a:gd name="adj" fmla="val -6666"/>
          </a:avLst>
        </a:prstGeom>
        <a:solidFill>
          <a:srgbClr val="FF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19</xdr:row>
      <xdr:rowOff>66675</xdr:rowOff>
    </xdr:from>
    <xdr:to>
      <xdr:col>5</xdr:col>
      <xdr:colOff>228600</xdr:colOff>
      <xdr:row>19</xdr:row>
      <xdr:rowOff>333375</xdr:rowOff>
    </xdr:to>
    <xdr:sp>
      <xdr:nvSpPr>
        <xdr:cNvPr id="3" name="円/楕円 7"/>
        <xdr:cNvSpPr>
          <a:spLocks/>
        </xdr:cNvSpPr>
      </xdr:nvSpPr>
      <xdr:spPr>
        <a:xfrm>
          <a:off x="2552700" y="7219950"/>
          <a:ext cx="266700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  <xdr:twoCellAnchor>
    <xdr:from>
      <xdr:col>5</xdr:col>
      <xdr:colOff>0</xdr:colOff>
      <xdr:row>21</xdr:row>
      <xdr:rowOff>66675</xdr:rowOff>
    </xdr:from>
    <xdr:to>
      <xdr:col>5</xdr:col>
      <xdr:colOff>228600</xdr:colOff>
      <xdr:row>21</xdr:row>
      <xdr:rowOff>333375</xdr:rowOff>
    </xdr:to>
    <xdr:sp>
      <xdr:nvSpPr>
        <xdr:cNvPr id="4" name="円/楕円 8"/>
        <xdr:cNvSpPr>
          <a:spLocks/>
        </xdr:cNvSpPr>
      </xdr:nvSpPr>
      <xdr:spPr>
        <a:xfrm>
          <a:off x="2590800" y="7905750"/>
          <a:ext cx="228600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２</a:t>
          </a:r>
        </a:p>
      </xdr:txBody>
    </xdr:sp>
    <xdr:clientData/>
  </xdr:twoCellAnchor>
  <xdr:twoCellAnchor>
    <xdr:from>
      <xdr:col>5</xdr:col>
      <xdr:colOff>0</xdr:colOff>
      <xdr:row>30</xdr:row>
      <xdr:rowOff>66675</xdr:rowOff>
    </xdr:from>
    <xdr:to>
      <xdr:col>5</xdr:col>
      <xdr:colOff>228600</xdr:colOff>
      <xdr:row>30</xdr:row>
      <xdr:rowOff>333375</xdr:rowOff>
    </xdr:to>
    <xdr:sp>
      <xdr:nvSpPr>
        <xdr:cNvPr id="5" name="円/楕円 9"/>
        <xdr:cNvSpPr>
          <a:spLocks/>
        </xdr:cNvSpPr>
      </xdr:nvSpPr>
      <xdr:spPr>
        <a:xfrm>
          <a:off x="2590800" y="11068050"/>
          <a:ext cx="228600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３</a:t>
          </a:r>
        </a:p>
      </xdr:txBody>
    </xdr:sp>
    <xdr:clientData/>
  </xdr:twoCellAnchor>
  <xdr:twoCellAnchor>
    <xdr:from>
      <xdr:col>5</xdr:col>
      <xdr:colOff>28575</xdr:colOff>
      <xdr:row>32</xdr:row>
      <xdr:rowOff>47625</xdr:rowOff>
    </xdr:from>
    <xdr:to>
      <xdr:col>5</xdr:col>
      <xdr:colOff>257175</xdr:colOff>
      <xdr:row>32</xdr:row>
      <xdr:rowOff>276225</xdr:rowOff>
    </xdr:to>
    <xdr:sp>
      <xdr:nvSpPr>
        <xdr:cNvPr id="6" name="円/楕円 10"/>
        <xdr:cNvSpPr>
          <a:spLocks/>
        </xdr:cNvSpPr>
      </xdr:nvSpPr>
      <xdr:spPr>
        <a:xfrm>
          <a:off x="2619375" y="11811000"/>
          <a:ext cx="228600" cy="2286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４</a:t>
          </a:r>
        </a:p>
      </xdr:txBody>
    </xdr:sp>
    <xdr:clientData/>
  </xdr:twoCellAnchor>
  <xdr:twoCellAnchor>
    <xdr:from>
      <xdr:col>5</xdr:col>
      <xdr:colOff>28575</xdr:colOff>
      <xdr:row>41</xdr:row>
      <xdr:rowOff>38100</xdr:rowOff>
    </xdr:from>
    <xdr:to>
      <xdr:col>5</xdr:col>
      <xdr:colOff>257175</xdr:colOff>
      <xdr:row>41</xdr:row>
      <xdr:rowOff>304800</xdr:rowOff>
    </xdr:to>
    <xdr:sp>
      <xdr:nvSpPr>
        <xdr:cNvPr id="7" name="円/楕円 11"/>
        <xdr:cNvSpPr>
          <a:spLocks/>
        </xdr:cNvSpPr>
      </xdr:nvSpPr>
      <xdr:spPr>
        <a:xfrm>
          <a:off x="2619375" y="14925675"/>
          <a:ext cx="228600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５</a:t>
          </a:r>
        </a:p>
      </xdr:txBody>
    </xdr:sp>
    <xdr:clientData/>
  </xdr:twoCellAnchor>
  <xdr:twoCellAnchor>
    <xdr:from>
      <xdr:col>5</xdr:col>
      <xdr:colOff>9525</xdr:colOff>
      <xdr:row>43</xdr:row>
      <xdr:rowOff>38100</xdr:rowOff>
    </xdr:from>
    <xdr:to>
      <xdr:col>5</xdr:col>
      <xdr:colOff>238125</xdr:colOff>
      <xdr:row>43</xdr:row>
      <xdr:rowOff>276225</xdr:rowOff>
    </xdr:to>
    <xdr:sp>
      <xdr:nvSpPr>
        <xdr:cNvPr id="8" name="円/楕円 12"/>
        <xdr:cNvSpPr>
          <a:spLocks/>
        </xdr:cNvSpPr>
      </xdr:nvSpPr>
      <xdr:spPr>
        <a:xfrm>
          <a:off x="2600325" y="15687675"/>
          <a:ext cx="228600" cy="238125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６</a:t>
          </a:r>
        </a:p>
      </xdr:txBody>
    </xdr:sp>
    <xdr:clientData/>
  </xdr:twoCellAnchor>
  <xdr:twoCellAnchor>
    <xdr:from>
      <xdr:col>6</xdr:col>
      <xdr:colOff>38100</xdr:colOff>
      <xdr:row>19</xdr:row>
      <xdr:rowOff>38100</xdr:rowOff>
    </xdr:from>
    <xdr:to>
      <xdr:col>6</xdr:col>
      <xdr:colOff>276225</xdr:colOff>
      <xdr:row>19</xdr:row>
      <xdr:rowOff>304800</xdr:rowOff>
    </xdr:to>
    <xdr:sp>
      <xdr:nvSpPr>
        <xdr:cNvPr id="9" name="円/楕円 13"/>
        <xdr:cNvSpPr>
          <a:spLocks/>
        </xdr:cNvSpPr>
      </xdr:nvSpPr>
      <xdr:spPr>
        <a:xfrm>
          <a:off x="3667125" y="7191375"/>
          <a:ext cx="228600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７</a:t>
          </a:r>
        </a:p>
      </xdr:txBody>
    </xdr:sp>
    <xdr:clientData/>
  </xdr:twoCellAnchor>
  <xdr:twoCellAnchor>
    <xdr:from>
      <xdr:col>6</xdr:col>
      <xdr:colOff>38100</xdr:colOff>
      <xdr:row>21</xdr:row>
      <xdr:rowOff>38100</xdr:rowOff>
    </xdr:from>
    <xdr:to>
      <xdr:col>6</xdr:col>
      <xdr:colOff>276225</xdr:colOff>
      <xdr:row>22</xdr:row>
      <xdr:rowOff>0</xdr:rowOff>
    </xdr:to>
    <xdr:sp>
      <xdr:nvSpPr>
        <xdr:cNvPr id="10" name="円/楕円 14"/>
        <xdr:cNvSpPr>
          <a:spLocks/>
        </xdr:cNvSpPr>
      </xdr:nvSpPr>
      <xdr:spPr>
        <a:xfrm>
          <a:off x="3667125" y="7877175"/>
          <a:ext cx="228600" cy="3048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８</a:t>
          </a:r>
        </a:p>
      </xdr:txBody>
    </xdr:sp>
    <xdr:clientData/>
  </xdr:twoCellAnchor>
  <xdr:twoCellAnchor>
    <xdr:from>
      <xdr:col>6</xdr:col>
      <xdr:colOff>38100</xdr:colOff>
      <xdr:row>30</xdr:row>
      <xdr:rowOff>38100</xdr:rowOff>
    </xdr:from>
    <xdr:to>
      <xdr:col>6</xdr:col>
      <xdr:colOff>276225</xdr:colOff>
      <xdr:row>30</xdr:row>
      <xdr:rowOff>304800</xdr:rowOff>
    </xdr:to>
    <xdr:sp>
      <xdr:nvSpPr>
        <xdr:cNvPr id="11" name="円/楕円 15"/>
        <xdr:cNvSpPr>
          <a:spLocks/>
        </xdr:cNvSpPr>
      </xdr:nvSpPr>
      <xdr:spPr>
        <a:xfrm>
          <a:off x="3667125" y="11039475"/>
          <a:ext cx="228600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９</a:t>
          </a:r>
        </a:p>
      </xdr:txBody>
    </xdr:sp>
    <xdr:clientData/>
  </xdr:twoCellAnchor>
  <xdr:twoCellAnchor>
    <xdr:from>
      <xdr:col>6</xdr:col>
      <xdr:colOff>495300</xdr:colOff>
      <xdr:row>11</xdr:row>
      <xdr:rowOff>228600</xdr:rowOff>
    </xdr:from>
    <xdr:to>
      <xdr:col>9</xdr:col>
      <xdr:colOff>171450</xdr:colOff>
      <xdr:row>12</xdr:row>
      <xdr:rowOff>238125</xdr:rowOff>
    </xdr:to>
    <xdr:sp>
      <xdr:nvSpPr>
        <xdr:cNvPr id="12" name="四角形吹き出し 16"/>
        <xdr:cNvSpPr>
          <a:spLocks/>
        </xdr:cNvSpPr>
      </xdr:nvSpPr>
      <xdr:spPr>
        <a:xfrm>
          <a:off x="4124325" y="4333875"/>
          <a:ext cx="2790825" cy="390525"/>
        </a:xfrm>
        <a:prstGeom prst="wedgeRectCallout">
          <a:avLst>
            <a:gd name="adj1" fmla="val -30027"/>
            <a:gd name="adj2" fmla="val -23690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コースをタブ▼から選んでください。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457200</xdr:colOff>
      <xdr:row>17</xdr:row>
      <xdr:rowOff>76200</xdr:rowOff>
    </xdr:from>
    <xdr:to>
      <xdr:col>13</xdr:col>
      <xdr:colOff>9525</xdr:colOff>
      <xdr:row>18</xdr:row>
      <xdr:rowOff>142875</xdr:rowOff>
    </xdr:to>
    <xdr:sp>
      <xdr:nvSpPr>
        <xdr:cNvPr id="13" name="四角形吹き出し 18"/>
        <xdr:cNvSpPr>
          <a:spLocks/>
        </xdr:cNvSpPr>
      </xdr:nvSpPr>
      <xdr:spPr>
        <a:xfrm>
          <a:off x="9277350" y="6505575"/>
          <a:ext cx="4695825" cy="447675"/>
        </a:xfrm>
        <a:prstGeom prst="wedgeRectCallout">
          <a:avLst>
            <a:gd name="adj1" fmla="val -81430"/>
            <a:gd name="adj2" fmla="val 10230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上段の</a:t>
          </a:r>
          <a:r>
            <a:rPr lang="en-US" cap="none" sz="1400" b="1" i="0" u="none" baseline="0">
              <a:solidFill>
                <a:srgbClr val="FF0000"/>
              </a:solidFill>
            </a:rPr>
            <a:t>「申請可能額」の範囲内で</a:t>
          </a:r>
          <a:r>
            <a:rPr lang="en-US" cap="none" sz="1400" b="0" i="0" u="none" baseline="0">
              <a:solidFill>
                <a:srgbClr val="000000"/>
              </a:solidFill>
            </a:rPr>
            <a:t>、記入（丸数字の順に記入）</a:t>
          </a:r>
        </a:p>
      </xdr:txBody>
    </xdr:sp>
    <xdr:clientData/>
  </xdr:twoCellAnchor>
  <xdr:twoCellAnchor>
    <xdr:from>
      <xdr:col>6</xdr:col>
      <xdr:colOff>342900</xdr:colOff>
      <xdr:row>39</xdr:row>
      <xdr:rowOff>66675</xdr:rowOff>
    </xdr:from>
    <xdr:to>
      <xdr:col>8</xdr:col>
      <xdr:colOff>476250</xdr:colOff>
      <xdr:row>40</xdr:row>
      <xdr:rowOff>0</xdr:rowOff>
    </xdr:to>
    <xdr:sp>
      <xdr:nvSpPr>
        <xdr:cNvPr id="14" name="下矢印 25"/>
        <xdr:cNvSpPr>
          <a:spLocks/>
        </xdr:cNvSpPr>
      </xdr:nvSpPr>
      <xdr:spPr>
        <a:xfrm>
          <a:off x="3971925" y="14192250"/>
          <a:ext cx="2209800" cy="314325"/>
        </a:xfrm>
        <a:prstGeom prst="downArrow">
          <a:avLst>
            <a:gd name="adj" fmla="val -6666"/>
          </a:avLst>
        </a:prstGeom>
        <a:solidFill>
          <a:srgbClr val="FF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1000125</xdr:colOff>
      <xdr:row>32</xdr:row>
      <xdr:rowOff>47625</xdr:rowOff>
    </xdr:from>
    <xdr:to>
      <xdr:col>6</xdr:col>
      <xdr:colOff>428625</xdr:colOff>
      <xdr:row>32</xdr:row>
      <xdr:rowOff>304800</xdr:rowOff>
    </xdr:to>
    <xdr:sp>
      <xdr:nvSpPr>
        <xdr:cNvPr id="15" name="円/楕円 28"/>
        <xdr:cNvSpPr>
          <a:spLocks/>
        </xdr:cNvSpPr>
      </xdr:nvSpPr>
      <xdr:spPr>
        <a:xfrm>
          <a:off x="3590925" y="11811000"/>
          <a:ext cx="466725" cy="257175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5</xdr:col>
      <xdr:colOff>1019175</xdr:colOff>
      <xdr:row>41</xdr:row>
      <xdr:rowOff>66675</xdr:rowOff>
    </xdr:from>
    <xdr:to>
      <xdr:col>6</xdr:col>
      <xdr:colOff>438150</xdr:colOff>
      <xdr:row>41</xdr:row>
      <xdr:rowOff>333375</xdr:rowOff>
    </xdr:to>
    <xdr:sp>
      <xdr:nvSpPr>
        <xdr:cNvPr id="16" name="円/楕円 30"/>
        <xdr:cNvSpPr>
          <a:spLocks/>
        </xdr:cNvSpPr>
      </xdr:nvSpPr>
      <xdr:spPr>
        <a:xfrm>
          <a:off x="3609975" y="14954250"/>
          <a:ext cx="457200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twoCellAnchor>
  <xdr:twoCellAnchor>
    <xdr:from>
      <xdr:col>7</xdr:col>
      <xdr:colOff>9525</xdr:colOff>
      <xdr:row>19</xdr:row>
      <xdr:rowOff>66675</xdr:rowOff>
    </xdr:from>
    <xdr:to>
      <xdr:col>7</xdr:col>
      <xdr:colOff>466725</xdr:colOff>
      <xdr:row>19</xdr:row>
      <xdr:rowOff>314325</xdr:rowOff>
    </xdr:to>
    <xdr:sp>
      <xdr:nvSpPr>
        <xdr:cNvPr id="17" name="円/楕円 31"/>
        <xdr:cNvSpPr>
          <a:spLocks/>
        </xdr:cNvSpPr>
      </xdr:nvSpPr>
      <xdr:spPr>
        <a:xfrm>
          <a:off x="4676775" y="7219950"/>
          <a:ext cx="457200" cy="24765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  <xdr:twoCellAnchor>
    <xdr:from>
      <xdr:col>6</xdr:col>
      <xdr:colOff>1028700</xdr:colOff>
      <xdr:row>30</xdr:row>
      <xdr:rowOff>66675</xdr:rowOff>
    </xdr:from>
    <xdr:to>
      <xdr:col>7</xdr:col>
      <xdr:colOff>457200</xdr:colOff>
      <xdr:row>30</xdr:row>
      <xdr:rowOff>333375</xdr:rowOff>
    </xdr:to>
    <xdr:sp>
      <xdr:nvSpPr>
        <xdr:cNvPr id="18" name="円/楕円 33"/>
        <xdr:cNvSpPr>
          <a:spLocks/>
        </xdr:cNvSpPr>
      </xdr:nvSpPr>
      <xdr:spPr>
        <a:xfrm>
          <a:off x="4657725" y="11068050"/>
          <a:ext cx="466725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15</a:t>
          </a:r>
        </a:p>
      </xdr:txBody>
    </xdr:sp>
    <xdr:clientData/>
  </xdr:twoCellAnchor>
  <xdr:twoCellAnchor>
    <xdr:from>
      <xdr:col>7</xdr:col>
      <xdr:colOff>0</xdr:colOff>
      <xdr:row>32</xdr:row>
      <xdr:rowOff>85725</xdr:rowOff>
    </xdr:from>
    <xdr:to>
      <xdr:col>7</xdr:col>
      <xdr:colOff>466725</xdr:colOff>
      <xdr:row>32</xdr:row>
      <xdr:rowOff>333375</xdr:rowOff>
    </xdr:to>
    <xdr:sp>
      <xdr:nvSpPr>
        <xdr:cNvPr id="19" name="円/楕円 34"/>
        <xdr:cNvSpPr>
          <a:spLocks/>
        </xdr:cNvSpPr>
      </xdr:nvSpPr>
      <xdr:spPr>
        <a:xfrm>
          <a:off x="4667250" y="11849100"/>
          <a:ext cx="466725" cy="24765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twoCellAnchor>
  <xdr:twoCellAnchor>
    <xdr:from>
      <xdr:col>6</xdr:col>
      <xdr:colOff>1028700</xdr:colOff>
      <xdr:row>21</xdr:row>
      <xdr:rowOff>9525</xdr:rowOff>
    </xdr:from>
    <xdr:to>
      <xdr:col>7</xdr:col>
      <xdr:colOff>428625</xdr:colOff>
      <xdr:row>21</xdr:row>
      <xdr:rowOff>295275</xdr:rowOff>
    </xdr:to>
    <xdr:sp>
      <xdr:nvSpPr>
        <xdr:cNvPr id="20" name="円/楕円 35"/>
        <xdr:cNvSpPr>
          <a:spLocks/>
        </xdr:cNvSpPr>
      </xdr:nvSpPr>
      <xdr:spPr>
        <a:xfrm>
          <a:off x="4657725" y="7848600"/>
          <a:ext cx="438150" cy="28575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  <xdr:twoCellAnchor>
    <xdr:from>
      <xdr:col>6</xdr:col>
      <xdr:colOff>0</xdr:colOff>
      <xdr:row>43</xdr:row>
      <xdr:rowOff>47625</xdr:rowOff>
    </xdr:from>
    <xdr:to>
      <xdr:col>6</xdr:col>
      <xdr:colOff>457200</xdr:colOff>
      <xdr:row>43</xdr:row>
      <xdr:rowOff>304800</xdr:rowOff>
    </xdr:to>
    <xdr:sp>
      <xdr:nvSpPr>
        <xdr:cNvPr id="21" name="円/楕円 36"/>
        <xdr:cNvSpPr>
          <a:spLocks/>
        </xdr:cNvSpPr>
      </xdr:nvSpPr>
      <xdr:spPr>
        <a:xfrm>
          <a:off x="3629025" y="15697200"/>
          <a:ext cx="457200" cy="257175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twoCellAnchor>
  <xdr:twoCellAnchor>
    <xdr:from>
      <xdr:col>5</xdr:col>
      <xdr:colOff>123825</xdr:colOff>
      <xdr:row>51</xdr:row>
      <xdr:rowOff>76200</xdr:rowOff>
    </xdr:from>
    <xdr:to>
      <xdr:col>5</xdr:col>
      <xdr:colOff>371475</xdr:colOff>
      <xdr:row>51</xdr:row>
      <xdr:rowOff>342900</xdr:rowOff>
    </xdr:to>
    <xdr:sp>
      <xdr:nvSpPr>
        <xdr:cNvPr id="22" name="円/楕円 37"/>
        <xdr:cNvSpPr>
          <a:spLocks/>
        </xdr:cNvSpPr>
      </xdr:nvSpPr>
      <xdr:spPr>
        <a:xfrm>
          <a:off x="2714625" y="18659475"/>
          <a:ext cx="247650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  <xdr:twoCellAnchor>
    <xdr:from>
      <xdr:col>5</xdr:col>
      <xdr:colOff>619125</xdr:colOff>
      <xdr:row>51</xdr:row>
      <xdr:rowOff>76200</xdr:rowOff>
    </xdr:from>
    <xdr:to>
      <xdr:col>5</xdr:col>
      <xdr:colOff>857250</xdr:colOff>
      <xdr:row>51</xdr:row>
      <xdr:rowOff>314325</xdr:rowOff>
    </xdr:to>
    <xdr:sp>
      <xdr:nvSpPr>
        <xdr:cNvPr id="23" name="円/楕円 38"/>
        <xdr:cNvSpPr>
          <a:spLocks/>
        </xdr:cNvSpPr>
      </xdr:nvSpPr>
      <xdr:spPr>
        <a:xfrm>
          <a:off x="3209925" y="18659475"/>
          <a:ext cx="228600" cy="238125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６</a:t>
          </a:r>
        </a:p>
      </xdr:txBody>
    </xdr:sp>
    <xdr:clientData/>
  </xdr:twoCellAnchor>
  <xdr:twoCellAnchor>
    <xdr:from>
      <xdr:col>6</xdr:col>
      <xdr:colOff>76200</xdr:colOff>
      <xdr:row>51</xdr:row>
      <xdr:rowOff>38100</xdr:rowOff>
    </xdr:from>
    <xdr:to>
      <xdr:col>6</xdr:col>
      <xdr:colOff>304800</xdr:colOff>
      <xdr:row>51</xdr:row>
      <xdr:rowOff>304800</xdr:rowOff>
    </xdr:to>
    <xdr:sp>
      <xdr:nvSpPr>
        <xdr:cNvPr id="24" name="円/楕円 39"/>
        <xdr:cNvSpPr>
          <a:spLocks/>
        </xdr:cNvSpPr>
      </xdr:nvSpPr>
      <xdr:spPr>
        <a:xfrm>
          <a:off x="3705225" y="18621375"/>
          <a:ext cx="228600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７</a:t>
          </a:r>
        </a:p>
      </xdr:txBody>
    </xdr:sp>
    <xdr:clientData/>
  </xdr:twoCellAnchor>
  <xdr:twoCellAnchor>
    <xdr:from>
      <xdr:col>6</xdr:col>
      <xdr:colOff>600075</xdr:colOff>
      <xdr:row>51</xdr:row>
      <xdr:rowOff>47625</xdr:rowOff>
    </xdr:from>
    <xdr:to>
      <xdr:col>7</xdr:col>
      <xdr:colOff>0</xdr:colOff>
      <xdr:row>51</xdr:row>
      <xdr:rowOff>333375</xdr:rowOff>
    </xdr:to>
    <xdr:sp>
      <xdr:nvSpPr>
        <xdr:cNvPr id="25" name="円/楕円 40"/>
        <xdr:cNvSpPr>
          <a:spLocks/>
        </xdr:cNvSpPr>
      </xdr:nvSpPr>
      <xdr:spPr>
        <a:xfrm>
          <a:off x="4229100" y="18630900"/>
          <a:ext cx="438150" cy="28575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twoCellAnchor>
  <xdr:twoCellAnchor>
    <xdr:from>
      <xdr:col>7</xdr:col>
      <xdr:colOff>28575</xdr:colOff>
      <xdr:row>51</xdr:row>
      <xdr:rowOff>66675</xdr:rowOff>
    </xdr:from>
    <xdr:to>
      <xdr:col>7</xdr:col>
      <xdr:colOff>476250</xdr:colOff>
      <xdr:row>51</xdr:row>
      <xdr:rowOff>352425</xdr:rowOff>
    </xdr:to>
    <xdr:sp>
      <xdr:nvSpPr>
        <xdr:cNvPr id="26" name="円/楕円 41"/>
        <xdr:cNvSpPr>
          <a:spLocks/>
        </xdr:cNvSpPr>
      </xdr:nvSpPr>
      <xdr:spPr>
        <a:xfrm>
          <a:off x="4695825" y="18649950"/>
          <a:ext cx="447675" cy="28575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  <xdr:twoCellAnchor>
    <xdr:from>
      <xdr:col>6</xdr:col>
      <xdr:colOff>1028700</xdr:colOff>
      <xdr:row>41</xdr:row>
      <xdr:rowOff>66675</xdr:rowOff>
    </xdr:from>
    <xdr:to>
      <xdr:col>7</xdr:col>
      <xdr:colOff>466725</xdr:colOff>
      <xdr:row>41</xdr:row>
      <xdr:rowOff>304800</xdr:rowOff>
    </xdr:to>
    <xdr:sp>
      <xdr:nvSpPr>
        <xdr:cNvPr id="27" name="円/楕円 44"/>
        <xdr:cNvSpPr>
          <a:spLocks/>
        </xdr:cNvSpPr>
      </xdr:nvSpPr>
      <xdr:spPr>
        <a:xfrm>
          <a:off x="4657725" y="14954250"/>
          <a:ext cx="476250" cy="238125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twoCellAnchor>
  <xdr:twoCellAnchor>
    <xdr:from>
      <xdr:col>7</xdr:col>
      <xdr:colOff>609600</xdr:colOff>
      <xdr:row>51</xdr:row>
      <xdr:rowOff>66675</xdr:rowOff>
    </xdr:from>
    <xdr:to>
      <xdr:col>8</xdr:col>
      <xdr:colOff>28575</xdr:colOff>
      <xdr:row>51</xdr:row>
      <xdr:rowOff>333375</xdr:rowOff>
    </xdr:to>
    <xdr:sp>
      <xdr:nvSpPr>
        <xdr:cNvPr id="28" name="円/楕円 45"/>
        <xdr:cNvSpPr>
          <a:spLocks/>
        </xdr:cNvSpPr>
      </xdr:nvSpPr>
      <xdr:spPr>
        <a:xfrm>
          <a:off x="5276850" y="18649950"/>
          <a:ext cx="457200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18</a:t>
          </a:r>
        </a:p>
      </xdr:txBody>
    </xdr:sp>
    <xdr:clientData/>
  </xdr:twoCellAnchor>
  <xdr:twoCellAnchor>
    <xdr:from>
      <xdr:col>7</xdr:col>
      <xdr:colOff>0</xdr:colOff>
      <xdr:row>43</xdr:row>
      <xdr:rowOff>66675</xdr:rowOff>
    </xdr:from>
    <xdr:to>
      <xdr:col>7</xdr:col>
      <xdr:colOff>457200</xdr:colOff>
      <xdr:row>43</xdr:row>
      <xdr:rowOff>333375</xdr:rowOff>
    </xdr:to>
    <xdr:sp>
      <xdr:nvSpPr>
        <xdr:cNvPr id="29" name="円/楕円 46"/>
        <xdr:cNvSpPr>
          <a:spLocks/>
        </xdr:cNvSpPr>
      </xdr:nvSpPr>
      <xdr:spPr>
        <a:xfrm>
          <a:off x="4667250" y="15716250"/>
          <a:ext cx="457200" cy="266700"/>
        </a:xfrm>
        <a:prstGeom prst="ellipse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18</a:t>
          </a:r>
        </a:p>
      </xdr:txBody>
    </xdr:sp>
    <xdr:clientData/>
  </xdr:twoCellAnchor>
  <xdr:twoCellAnchor>
    <xdr:from>
      <xdr:col>11</xdr:col>
      <xdr:colOff>762000</xdr:colOff>
      <xdr:row>21</xdr:row>
      <xdr:rowOff>266700</xdr:rowOff>
    </xdr:from>
    <xdr:to>
      <xdr:col>13</xdr:col>
      <xdr:colOff>638175</xdr:colOff>
      <xdr:row>24</xdr:row>
      <xdr:rowOff>66675</xdr:rowOff>
    </xdr:to>
    <xdr:sp>
      <xdr:nvSpPr>
        <xdr:cNvPr id="30" name="四角形吹き出し 32"/>
        <xdr:cNvSpPr>
          <a:spLocks/>
        </xdr:cNvSpPr>
      </xdr:nvSpPr>
      <xdr:spPr>
        <a:xfrm>
          <a:off x="9582150" y="8105775"/>
          <a:ext cx="5019675" cy="676275"/>
        </a:xfrm>
        <a:prstGeom prst="wedgeRectCallout">
          <a:avLst>
            <a:gd name="adj1" fmla="val -85185"/>
            <a:gd name="adj2" fmla="val -6331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なお、設備投資は中小企業の補助率（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15%</a:t>
          </a:r>
          <a:r>
            <a:rPr lang="en-US" cap="none" sz="1400" b="1" i="0" u="none" baseline="0">
              <a:solidFill>
                <a:srgbClr val="FF0000"/>
              </a:solidFill>
            </a:rPr>
            <a:t>）を前提としています。したがって、中堅企業の場合は、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10%</a:t>
          </a:r>
          <a:r>
            <a:rPr lang="en-US" cap="none" sz="1400" b="1" i="0" u="none" baseline="0">
              <a:solidFill>
                <a:srgbClr val="FF0000"/>
              </a:solidFill>
            </a:rPr>
            <a:t>を上限として、支援希望額を修正願います。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18</xdr:row>
      <xdr:rowOff>533400</xdr:rowOff>
    </xdr:from>
    <xdr:to>
      <xdr:col>10</xdr:col>
      <xdr:colOff>762000</xdr:colOff>
      <xdr:row>21</xdr:row>
      <xdr:rowOff>9525</xdr:rowOff>
    </xdr:to>
    <xdr:sp>
      <xdr:nvSpPr>
        <xdr:cNvPr id="1" name="四角形吹き出し 2"/>
        <xdr:cNvSpPr>
          <a:spLocks/>
        </xdr:cNvSpPr>
      </xdr:nvSpPr>
      <xdr:spPr>
        <a:xfrm>
          <a:off x="7105650" y="9467850"/>
          <a:ext cx="2524125" cy="1104900"/>
        </a:xfrm>
        <a:prstGeom prst="wedgeRectCallout">
          <a:avLst>
            <a:gd name="adj1" fmla="val -77972"/>
            <a:gd name="adj2" fmla="val 2835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1" u="none" baseline="0">
              <a:solidFill>
                <a:srgbClr val="0000FF"/>
              </a:solidFill>
            </a:rPr>
            <a:t>【</a:t>
          </a:r>
          <a:r>
            <a:rPr lang="en-US" cap="none" sz="1800" b="1" i="1" u="none" baseline="0">
              <a:solidFill>
                <a:srgbClr val="0000FF"/>
              </a:solidFill>
            </a:rPr>
            <a:t>様式１</a:t>
          </a:r>
          <a:r>
            <a:rPr lang="en-US" cap="none" sz="1800" b="1" i="1" u="none" baseline="0">
              <a:solidFill>
                <a:srgbClr val="0000FF"/>
              </a:solidFill>
            </a:rPr>
            <a:t>】</a:t>
          </a:r>
          <a:r>
            <a:rPr lang="en-US" cap="none" sz="1800" b="1" i="1" u="none" baseline="0">
              <a:solidFill>
                <a:srgbClr val="0000FF"/>
              </a:solidFill>
            </a:rPr>
            <a:t>３．「提案事業費」の各欄に転記ください</a:t>
          </a:r>
        </a:p>
      </xdr:txBody>
    </xdr:sp>
    <xdr:clientData/>
  </xdr:twoCellAnchor>
  <xdr:twoCellAnchor>
    <xdr:from>
      <xdr:col>0</xdr:col>
      <xdr:colOff>28575</xdr:colOff>
      <xdr:row>15</xdr:row>
      <xdr:rowOff>133350</xdr:rowOff>
    </xdr:from>
    <xdr:to>
      <xdr:col>3</xdr:col>
      <xdr:colOff>838200</xdr:colOff>
      <xdr:row>16</xdr:row>
      <xdr:rowOff>381000</xdr:rowOff>
    </xdr:to>
    <xdr:sp>
      <xdr:nvSpPr>
        <xdr:cNvPr id="2" name="四角形吹き出し 4"/>
        <xdr:cNvSpPr>
          <a:spLocks/>
        </xdr:cNvSpPr>
      </xdr:nvSpPr>
      <xdr:spPr>
        <a:xfrm>
          <a:off x="28575" y="7439025"/>
          <a:ext cx="2676525" cy="790575"/>
        </a:xfrm>
        <a:prstGeom prst="wedgeRectCallout">
          <a:avLst>
            <a:gd name="adj1" fmla="val -20768"/>
            <a:gd name="adj2" fmla="val -8060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>
              <a:solidFill>
                <a:srgbClr val="0000FF"/>
              </a:solidFill>
            </a:rPr>
            <a:t>グループの構成企業数の数だけ、適宜追加願います。</a:t>
          </a:r>
        </a:p>
      </xdr:txBody>
    </xdr:sp>
    <xdr:clientData/>
  </xdr:twoCellAnchor>
  <xdr:twoCellAnchor>
    <xdr:from>
      <xdr:col>1</xdr:col>
      <xdr:colOff>447675</xdr:colOff>
      <xdr:row>23</xdr:row>
      <xdr:rowOff>209550</xdr:rowOff>
    </xdr:from>
    <xdr:to>
      <xdr:col>4</xdr:col>
      <xdr:colOff>28575</xdr:colOff>
      <xdr:row>28</xdr:row>
      <xdr:rowOff>19050</xdr:rowOff>
    </xdr:to>
    <xdr:sp>
      <xdr:nvSpPr>
        <xdr:cNvPr id="3" name="四角形吹き出し 5"/>
        <xdr:cNvSpPr>
          <a:spLocks/>
        </xdr:cNvSpPr>
      </xdr:nvSpPr>
      <xdr:spPr>
        <a:xfrm>
          <a:off x="600075" y="11582400"/>
          <a:ext cx="2533650" cy="1143000"/>
        </a:xfrm>
        <a:prstGeom prst="wedgeRectCallout">
          <a:avLst>
            <a:gd name="adj1" fmla="val -12953"/>
            <a:gd name="adj2" fmla="val -24931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>
              <a:solidFill>
                <a:srgbClr val="0000FF"/>
              </a:solidFill>
            </a:rPr>
            <a:t>大学等研究機関がグループ構成員の場合、当該機関名を記載ください。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view="pageBreakPreview" zoomScale="75" zoomScaleSheetLayoutView="75" workbookViewId="0" topLeftCell="A1">
      <selection activeCell="B2" sqref="B2:M3"/>
    </sheetView>
  </sheetViews>
  <sheetFormatPr defaultColWidth="9.140625" defaultRowHeight="15"/>
  <cols>
    <col min="1" max="1" width="2.28125" style="0" customWidth="1"/>
    <col min="2" max="2" width="7.00390625" style="0" customWidth="1"/>
    <col min="3" max="3" width="5.8515625" style="0" customWidth="1"/>
    <col min="4" max="4" width="19.57421875" style="0" customWidth="1"/>
    <col min="5" max="5" width="11.57421875" style="0" customWidth="1"/>
    <col min="6" max="7" width="12.57421875" style="0" customWidth="1"/>
    <col min="8" max="8" width="12.7109375" style="0" customWidth="1"/>
    <col min="9" max="11" width="12.57421875" style="0" customWidth="1"/>
    <col min="12" max="12" width="4.57421875" style="0" bestFit="1" customWidth="1"/>
    <col min="13" max="14" width="7.7109375" style="0" customWidth="1"/>
    <col min="15" max="16" width="6.7109375" style="0" customWidth="1"/>
    <col min="17" max="17" width="12.7109375" style="0" customWidth="1"/>
    <col min="18" max="20" width="13.140625" style="0" customWidth="1"/>
    <col min="21" max="21" width="13.57421875" style="0" customWidth="1"/>
  </cols>
  <sheetData>
    <row r="1" spans="2:14" ht="4.5" customHeight="1">
      <c r="B1" s="7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3" ht="90.75" customHeight="1">
      <c r="B2" s="251" t="s">
        <v>96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2:13" ht="99.75" customHeight="1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2:14" ht="14.25" customHeight="1">
      <c r="B4" s="205"/>
      <c r="C4" s="205"/>
      <c r="D4" s="205"/>
      <c r="E4" s="205"/>
      <c r="F4" s="205"/>
      <c r="G4" s="205"/>
      <c r="H4" s="73"/>
      <c r="I4" s="73"/>
      <c r="J4" s="73"/>
      <c r="K4" s="39"/>
      <c r="L4" s="19"/>
      <c r="M4" s="19"/>
      <c r="N4" s="19"/>
    </row>
    <row r="5" spans="2:11" ht="12" customHeight="1">
      <c r="B5" s="72"/>
      <c r="C5" s="72"/>
      <c r="D5" s="72"/>
      <c r="E5" s="72"/>
      <c r="F5" s="73"/>
      <c r="G5" s="73"/>
      <c r="H5" s="73"/>
      <c r="I5" s="73"/>
      <c r="J5" s="73"/>
      <c r="K5" s="39"/>
    </row>
    <row r="6" spans="2:7" ht="20.25" customHeight="1">
      <c r="B6" s="14" t="s">
        <v>76</v>
      </c>
      <c r="F6" s="25"/>
      <c r="G6" s="37"/>
    </row>
    <row r="7" spans="2:11" ht="20.25" customHeight="1">
      <c r="B7" s="14"/>
      <c r="E7" s="25"/>
      <c r="F7" s="25"/>
      <c r="G7" s="25"/>
      <c r="H7" s="25"/>
      <c r="J7" s="24"/>
      <c r="K7" s="23" t="s">
        <v>86</v>
      </c>
    </row>
    <row r="8" spans="2:13" ht="30" customHeight="1">
      <c r="B8" s="237" t="s">
        <v>28</v>
      </c>
      <c r="C8" s="237"/>
      <c r="D8" s="237"/>
      <c r="E8" s="237"/>
      <c r="F8" s="237"/>
      <c r="G8" s="237"/>
      <c r="H8" s="237"/>
      <c r="I8" s="237"/>
      <c r="J8" s="237"/>
      <c r="K8" s="237"/>
      <c r="L8" s="6"/>
      <c r="M8" s="5"/>
    </row>
    <row r="9" spans="2:13" ht="12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6"/>
      <c r="M9" s="5"/>
    </row>
    <row r="10" spans="2:11" ht="32.25" customHeight="1">
      <c r="B10" s="19"/>
      <c r="C10" s="19"/>
      <c r="D10" s="19"/>
      <c r="E10" s="74" t="s">
        <v>91</v>
      </c>
      <c r="F10" s="134"/>
      <c r="G10" s="135"/>
      <c r="H10" s="19"/>
      <c r="I10" s="19"/>
      <c r="J10" s="19"/>
      <c r="K10" s="19"/>
    </row>
    <row r="11" spans="1:12" ht="30" customHeight="1" thickBot="1">
      <c r="A11" s="19"/>
      <c r="B11" s="204" t="s">
        <v>72</v>
      </c>
      <c r="C11" s="204"/>
      <c r="D11" s="204"/>
      <c r="E11" s="204"/>
      <c r="F11" s="212" t="s">
        <v>90</v>
      </c>
      <c r="G11" s="213"/>
      <c r="H11" s="213"/>
      <c r="I11" s="213"/>
      <c r="J11" s="71"/>
      <c r="K11" s="75" t="s">
        <v>1</v>
      </c>
      <c r="L11" s="9"/>
    </row>
    <row r="12" spans="1:12" ht="35.25" customHeight="1" thickBot="1" thickTop="1">
      <c r="A12" s="19"/>
      <c r="B12" s="242" t="s">
        <v>2</v>
      </c>
      <c r="C12" s="243"/>
      <c r="D12" s="244"/>
      <c r="E12" s="244"/>
      <c r="F12" s="151" t="s">
        <v>71</v>
      </c>
      <c r="G12" s="147" t="s">
        <v>67</v>
      </c>
      <c r="H12" s="7" t="s">
        <v>68</v>
      </c>
      <c r="I12" s="7" t="s">
        <v>69</v>
      </c>
      <c r="J12" s="7" t="s">
        <v>70</v>
      </c>
      <c r="K12" s="4" t="s">
        <v>0</v>
      </c>
      <c r="L12" s="9"/>
    </row>
    <row r="13" spans="2:12" ht="30" customHeight="1">
      <c r="B13" s="210" t="s">
        <v>19</v>
      </c>
      <c r="C13" s="231" t="s">
        <v>13</v>
      </c>
      <c r="D13" s="223" t="s">
        <v>5</v>
      </c>
      <c r="E13" s="224"/>
      <c r="F13" s="167">
        <v>0</v>
      </c>
      <c r="G13" s="229">
        <v>0</v>
      </c>
      <c r="H13" s="227">
        <v>0</v>
      </c>
      <c r="I13" s="227">
        <v>0</v>
      </c>
      <c r="J13" s="227">
        <v>0</v>
      </c>
      <c r="K13" s="248">
        <f>SUM(F13:J13)+SUM(F14:F17)</f>
        <v>0</v>
      </c>
      <c r="L13" s="8"/>
    </row>
    <row r="14" spans="2:12" ht="30" customHeight="1">
      <c r="B14" s="211"/>
      <c r="C14" s="232"/>
      <c r="D14" s="208" t="s">
        <v>22</v>
      </c>
      <c r="E14" s="209"/>
      <c r="F14" s="168">
        <v>0</v>
      </c>
      <c r="G14" s="230"/>
      <c r="H14" s="228"/>
      <c r="I14" s="228"/>
      <c r="J14" s="228"/>
      <c r="K14" s="249"/>
      <c r="L14" s="8"/>
    </row>
    <row r="15" spans="2:12" ht="30" customHeight="1">
      <c r="B15" s="211"/>
      <c r="C15" s="232"/>
      <c r="D15" s="208" t="s">
        <v>74</v>
      </c>
      <c r="E15" s="209"/>
      <c r="F15" s="168">
        <v>0</v>
      </c>
      <c r="G15" s="230"/>
      <c r="H15" s="228"/>
      <c r="I15" s="228"/>
      <c r="J15" s="228"/>
      <c r="K15" s="249"/>
      <c r="L15" s="8"/>
    </row>
    <row r="16" spans="2:12" ht="30" customHeight="1">
      <c r="B16" s="211"/>
      <c r="C16" s="232"/>
      <c r="D16" s="216" t="s">
        <v>6</v>
      </c>
      <c r="E16" s="217"/>
      <c r="F16" s="169">
        <v>0</v>
      </c>
      <c r="G16" s="230"/>
      <c r="H16" s="228"/>
      <c r="I16" s="228"/>
      <c r="J16" s="228"/>
      <c r="K16" s="249"/>
      <c r="L16" s="8"/>
    </row>
    <row r="17" spans="2:12" ht="30" customHeight="1" thickBot="1">
      <c r="B17" s="211"/>
      <c r="C17" s="232"/>
      <c r="D17" s="218" t="s">
        <v>7</v>
      </c>
      <c r="E17" s="219"/>
      <c r="F17" s="170">
        <v>0</v>
      </c>
      <c r="G17" s="234"/>
      <c r="H17" s="238"/>
      <c r="I17" s="238"/>
      <c r="J17" s="238"/>
      <c r="K17" s="250"/>
      <c r="L17" s="8"/>
    </row>
    <row r="18" spans="2:12" ht="30" customHeight="1" thickBot="1" thickTop="1">
      <c r="B18" s="211"/>
      <c r="C18" s="233"/>
      <c r="D18" s="214" t="s">
        <v>24</v>
      </c>
      <c r="E18" s="215"/>
      <c r="F18" s="155">
        <f>SUM(F13:F17)</f>
        <v>0</v>
      </c>
      <c r="G18" s="148">
        <f>SUM(G13:G17)</f>
        <v>0</v>
      </c>
      <c r="H18" s="93">
        <f>SUM(H13:H17)</f>
        <v>0</v>
      </c>
      <c r="I18" s="93">
        <f>SUM(I13:I17)</f>
        <v>0</v>
      </c>
      <c r="J18" s="93">
        <f>SUM(J13:J17)</f>
        <v>0</v>
      </c>
      <c r="K18" s="94">
        <f>SUM(F18:J18)</f>
        <v>0</v>
      </c>
      <c r="L18" s="8"/>
    </row>
    <row r="19" spans="2:12" ht="30" customHeight="1">
      <c r="B19" s="211"/>
      <c r="C19" s="220" t="s">
        <v>14</v>
      </c>
      <c r="D19" s="223" t="s">
        <v>15</v>
      </c>
      <c r="E19" s="224"/>
      <c r="F19" s="167">
        <v>0</v>
      </c>
      <c r="G19" s="229">
        <v>0</v>
      </c>
      <c r="H19" s="227">
        <v>0</v>
      </c>
      <c r="I19" s="227">
        <v>0</v>
      </c>
      <c r="J19" s="227">
        <v>0</v>
      </c>
      <c r="K19" s="248">
        <f>SUM(F19:J19)+F20+F21</f>
        <v>0</v>
      </c>
      <c r="L19" s="8"/>
    </row>
    <row r="20" spans="2:12" ht="30" customHeight="1">
      <c r="B20" s="211"/>
      <c r="C20" s="221"/>
      <c r="D20" s="208" t="s">
        <v>16</v>
      </c>
      <c r="E20" s="209"/>
      <c r="F20" s="169">
        <v>0</v>
      </c>
      <c r="G20" s="230"/>
      <c r="H20" s="228"/>
      <c r="I20" s="228"/>
      <c r="J20" s="228"/>
      <c r="K20" s="249"/>
      <c r="L20" s="8"/>
    </row>
    <row r="21" spans="2:12" ht="30" customHeight="1" thickBot="1">
      <c r="B21" s="211"/>
      <c r="C21" s="221"/>
      <c r="D21" s="206" t="s">
        <v>20</v>
      </c>
      <c r="E21" s="207"/>
      <c r="F21" s="170">
        <v>0</v>
      </c>
      <c r="G21" s="230"/>
      <c r="H21" s="228"/>
      <c r="I21" s="228"/>
      <c r="J21" s="238"/>
      <c r="K21" s="249"/>
      <c r="L21" s="8"/>
    </row>
    <row r="22" spans="2:11" ht="30" customHeight="1" thickBot="1" thickTop="1">
      <c r="B22" s="211"/>
      <c r="C22" s="222"/>
      <c r="D22" s="225" t="s">
        <v>17</v>
      </c>
      <c r="E22" s="226"/>
      <c r="F22" s="155">
        <f>+F20+F21+F19</f>
        <v>0</v>
      </c>
      <c r="G22" s="148">
        <f>+G20+G21+G19</f>
        <v>0</v>
      </c>
      <c r="H22" s="93">
        <f>+H20+H21+H19</f>
        <v>0</v>
      </c>
      <c r="I22" s="93">
        <f>+I20+I21+I19</f>
        <v>0</v>
      </c>
      <c r="J22" s="93">
        <f>+J20+J21+J19</f>
        <v>0</v>
      </c>
      <c r="K22" s="94">
        <f>SUM(F22:J22)</f>
        <v>0</v>
      </c>
    </row>
    <row r="23" spans="2:11" ht="30" customHeight="1" thickBot="1">
      <c r="B23" s="211"/>
      <c r="C23" s="235" t="s">
        <v>18</v>
      </c>
      <c r="D23" s="236"/>
      <c r="E23" s="236"/>
      <c r="F23" s="157">
        <f>F18+F22</f>
        <v>0</v>
      </c>
      <c r="G23" s="149">
        <f>G18+G22</f>
        <v>0</v>
      </c>
      <c r="H23" s="95">
        <f>H18+H22</f>
        <v>0</v>
      </c>
      <c r="I23" s="95">
        <f>I18+I22</f>
        <v>0</v>
      </c>
      <c r="J23" s="95">
        <f>J18+J22</f>
        <v>0</v>
      </c>
      <c r="K23" s="92">
        <f>SUM(F23:J23)</f>
        <v>0</v>
      </c>
    </row>
    <row r="24" spans="2:11" ht="30" customHeight="1" thickBot="1">
      <c r="B24" s="255" t="s">
        <v>88</v>
      </c>
      <c r="C24" s="256"/>
      <c r="D24" s="256"/>
      <c r="E24" s="257"/>
      <c r="F24" s="171">
        <f>'補助金申請額の検討用シート'!F20</f>
        <v>0</v>
      </c>
      <c r="G24" s="166">
        <f>'補助金申請額の検討用シート'!G20</f>
        <v>0</v>
      </c>
      <c r="H24" s="108">
        <f>'補助金申請額の検討用シート'!H20</f>
        <v>0</v>
      </c>
      <c r="I24" s="108">
        <f>'補助金申請額の検討用シート'!I20</f>
        <v>0</v>
      </c>
      <c r="J24" s="108">
        <f>'補助金申請額の検討用シート'!J20</f>
        <v>0</v>
      </c>
      <c r="K24" s="109">
        <f>SUM(F24:J24)</f>
        <v>0</v>
      </c>
    </row>
    <row r="25" spans="2:11" ht="21" customHeight="1">
      <c r="B25" s="76"/>
      <c r="C25" s="40"/>
      <c r="D25" s="40"/>
      <c r="E25" s="40"/>
      <c r="F25" s="17"/>
      <c r="G25" s="17"/>
      <c r="H25" s="17"/>
      <c r="I25" s="17"/>
      <c r="J25" s="17"/>
      <c r="K25" s="77"/>
    </row>
    <row r="26" spans="2:11" s="19" customFormat="1" ht="29.25" customHeight="1" thickBot="1">
      <c r="B26" s="204" t="s">
        <v>73</v>
      </c>
      <c r="C26" s="204"/>
      <c r="D26" s="204"/>
      <c r="E26" s="204"/>
      <c r="F26" s="17"/>
      <c r="G26" s="17"/>
      <c r="H26" s="17"/>
      <c r="I26" s="17"/>
      <c r="J26" s="18"/>
      <c r="K26" s="26" t="s">
        <v>1</v>
      </c>
    </row>
    <row r="27" spans="2:11" s="19" customFormat="1" ht="30" customHeight="1" thickBot="1" thickTop="1">
      <c r="B27" s="242" t="s">
        <v>2</v>
      </c>
      <c r="C27" s="243"/>
      <c r="D27" s="244"/>
      <c r="E27" s="244"/>
      <c r="F27" s="151" t="s">
        <v>66</v>
      </c>
      <c r="G27" s="147" t="s">
        <v>67</v>
      </c>
      <c r="H27" s="7" t="s">
        <v>68</v>
      </c>
      <c r="I27" s="7" t="s">
        <v>69</v>
      </c>
      <c r="J27" s="7" t="s">
        <v>70</v>
      </c>
      <c r="K27" s="4" t="s">
        <v>0</v>
      </c>
    </row>
    <row r="28" spans="2:11" ht="30" customHeight="1">
      <c r="B28" s="262" t="s">
        <v>25</v>
      </c>
      <c r="C28" s="263"/>
      <c r="D28" s="263"/>
      <c r="E28" s="263"/>
      <c r="F28" s="167">
        <v>0</v>
      </c>
      <c r="G28" s="172">
        <v>0</v>
      </c>
      <c r="H28" s="132">
        <v>0</v>
      </c>
      <c r="I28" s="132">
        <v>0</v>
      </c>
      <c r="J28" s="133">
        <v>0</v>
      </c>
      <c r="K28" s="99">
        <f>SUM(F28:J28)</f>
        <v>0</v>
      </c>
    </row>
    <row r="29" spans="1:13" ht="30" customHeight="1" thickBot="1">
      <c r="A29" s="19"/>
      <c r="B29" s="258" t="s">
        <v>88</v>
      </c>
      <c r="C29" s="259"/>
      <c r="D29" s="259"/>
      <c r="E29" s="260"/>
      <c r="F29" s="174">
        <f>'補助金申請額の検討用シート'!F22</f>
        <v>0</v>
      </c>
      <c r="G29" s="173">
        <f>'補助金申請額の検討用シート'!G22</f>
        <v>0</v>
      </c>
      <c r="H29" s="105">
        <f>'補助金申請額の検討用シート'!H22</f>
        <v>0</v>
      </c>
      <c r="I29" s="105">
        <f>'補助金申請額の検討用シート'!I22</f>
        <v>0</v>
      </c>
      <c r="J29" s="105">
        <f>'補助金申請額の検討用シート'!J22</f>
        <v>0</v>
      </c>
      <c r="K29" s="83">
        <f>SUM(F29:J29)</f>
        <v>0</v>
      </c>
      <c r="L29" s="12"/>
      <c r="M29" s="12"/>
    </row>
    <row r="30" spans="1:13" ht="18" customHeight="1">
      <c r="A30" s="19"/>
      <c r="B30" s="261"/>
      <c r="C30" s="261"/>
      <c r="D30" s="261"/>
      <c r="E30" s="261"/>
      <c r="F30" s="11"/>
      <c r="G30" s="11"/>
      <c r="H30" s="11"/>
      <c r="I30" s="11"/>
      <c r="J30" s="11"/>
      <c r="K30" s="39"/>
      <c r="L30" s="12"/>
      <c r="M30" s="12"/>
    </row>
    <row r="31" spans="1:13" ht="18" customHeight="1">
      <c r="A31" s="19"/>
      <c r="B31" s="100"/>
      <c r="C31" s="100"/>
      <c r="D31" s="100"/>
      <c r="E31" s="100"/>
      <c r="F31" s="11"/>
      <c r="G31" s="11"/>
      <c r="H31" s="11"/>
      <c r="I31" s="11"/>
      <c r="J31" s="11"/>
      <c r="K31" s="100"/>
      <c r="L31" s="12"/>
      <c r="M31" s="12"/>
    </row>
    <row r="32" spans="1:13" ht="30" customHeight="1" thickBot="1">
      <c r="A32" s="19"/>
      <c r="B32" s="104" t="s">
        <v>92</v>
      </c>
      <c r="C32" s="100"/>
      <c r="D32" s="100"/>
      <c r="E32" s="100"/>
      <c r="F32" s="11"/>
      <c r="G32" s="11"/>
      <c r="H32" s="11"/>
      <c r="I32" s="11"/>
      <c r="J32" s="11"/>
      <c r="K32" s="26" t="s">
        <v>1</v>
      </c>
      <c r="L32" s="12"/>
      <c r="M32" s="12"/>
    </row>
    <row r="33" spans="1:13" ht="33" customHeight="1" thickTop="1">
      <c r="A33" s="19"/>
      <c r="B33" s="245" t="s">
        <v>2</v>
      </c>
      <c r="C33" s="246"/>
      <c r="D33" s="246"/>
      <c r="E33" s="247"/>
      <c r="F33" s="151" t="s">
        <v>66</v>
      </c>
      <c r="G33" s="147" t="s">
        <v>67</v>
      </c>
      <c r="H33" s="7" t="s">
        <v>68</v>
      </c>
      <c r="I33" s="7" t="s">
        <v>69</v>
      </c>
      <c r="J33" s="7" t="s">
        <v>70</v>
      </c>
      <c r="K33" s="90" t="s">
        <v>0</v>
      </c>
      <c r="L33" s="12"/>
      <c r="M33" s="12"/>
    </row>
    <row r="34" spans="1:13" ht="33" customHeight="1">
      <c r="A34" s="19"/>
      <c r="B34" s="239" t="s">
        <v>58</v>
      </c>
      <c r="C34" s="240"/>
      <c r="D34" s="240"/>
      <c r="E34" s="241"/>
      <c r="F34" s="164">
        <f aca="true" t="shared" si="0" ref="F34:J35">F23+F28</f>
        <v>0</v>
      </c>
      <c r="G34" s="162">
        <f t="shared" si="0"/>
        <v>0</v>
      </c>
      <c r="H34" s="65">
        <f t="shared" si="0"/>
        <v>0</v>
      </c>
      <c r="I34" s="65">
        <f t="shared" si="0"/>
        <v>0</v>
      </c>
      <c r="J34" s="65">
        <f t="shared" si="0"/>
        <v>0</v>
      </c>
      <c r="K34" s="66">
        <f>SUM(F34:J34)</f>
        <v>0</v>
      </c>
      <c r="L34" s="12"/>
      <c r="M34" s="12"/>
    </row>
    <row r="35" spans="1:13" ht="33" customHeight="1" thickBot="1">
      <c r="A35" s="19"/>
      <c r="B35" s="252" t="s">
        <v>89</v>
      </c>
      <c r="C35" s="253"/>
      <c r="D35" s="253"/>
      <c r="E35" s="254"/>
      <c r="F35" s="176">
        <f t="shared" si="0"/>
        <v>0</v>
      </c>
      <c r="G35" s="175">
        <f t="shared" si="0"/>
        <v>0</v>
      </c>
      <c r="H35" s="67">
        <f t="shared" si="0"/>
        <v>0</v>
      </c>
      <c r="I35" s="67">
        <f t="shared" si="0"/>
        <v>0</v>
      </c>
      <c r="J35" s="67">
        <f t="shared" si="0"/>
        <v>0</v>
      </c>
      <c r="K35" s="102">
        <f>SUM(F35:J35)</f>
        <v>0</v>
      </c>
      <c r="L35" s="10"/>
      <c r="M35" s="8"/>
    </row>
    <row r="36" ht="48" customHeight="1"/>
    <row r="37" ht="48" customHeight="1"/>
    <row r="38" ht="30" customHeight="1">
      <c r="C38" t="s">
        <v>3</v>
      </c>
    </row>
    <row r="39" ht="30" customHeight="1"/>
    <row r="40" ht="39" customHeight="1"/>
    <row r="41" ht="30" customHeight="1"/>
    <row r="42" ht="30" customHeight="1"/>
    <row r="43" ht="30" customHeight="1">
      <c r="A43" s="19"/>
    </row>
    <row r="44" ht="30" customHeight="1"/>
    <row r="45" ht="30" customHeight="1"/>
    <row r="46" ht="33" customHeight="1"/>
    <row r="47" ht="33" customHeight="1"/>
    <row r="48" ht="74.25" customHeight="1"/>
    <row r="49" ht="54" customHeight="1"/>
    <row r="50" ht="24" customHeight="1"/>
    <row r="51" ht="27.75" customHeight="1"/>
    <row r="52" ht="27.75" customHeight="1"/>
    <row r="53" ht="21.75" customHeight="1"/>
    <row r="54" ht="30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sheet="1"/>
  <mergeCells count="39">
    <mergeCell ref="B2:M3"/>
    <mergeCell ref="J19:J21"/>
    <mergeCell ref="K19:K21"/>
    <mergeCell ref="I13:I17"/>
    <mergeCell ref="J13:J17"/>
    <mergeCell ref="B35:E35"/>
    <mergeCell ref="B24:E24"/>
    <mergeCell ref="B29:E29"/>
    <mergeCell ref="B30:E30"/>
    <mergeCell ref="B28:E28"/>
    <mergeCell ref="C23:E23"/>
    <mergeCell ref="B8:K8"/>
    <mergeCell ref="H19:H21"/>
    <mergeCell ref="H13:H17"/>
    <mergeCell ref="B34:E34"/>
    <mergeCell ref="B27:E27"/>
    <mergeCell ref="B26:E26"/>
    <mergeCell ref="B33:E33"/>
    <mergeCell ref="B12:E12"/>
    <mergeCell ref="K13:K17"/>
    <mergeCell ref="D17:E17"/>
    <mergeCell ref="C19:C22"/>
    <mergeCell ref="D19:E19"/>
    <mergeCell ref="D22:E22"/>
    <mergeCell ref="I19:I21"/>
    <mergeCell ref="G19:G21"/>
    <mergeCell ref="C13:C18"/>
    <mergeCell ref="D13:E13"/>
    <mergeCell ref="G13:G17"/>
    <mergeCell ref="B11:E11"/>
    <mergeCell ref="B4:G4"/>
    <mergeCell ref="D21:E21"/>
    <mergeCell ref="D14:E14"/>
    <mergeCell ref="D20:E20"/>
    <mergeCell ref="B13:B23"/>
    <mergeCell ref="F11:I11"/>
    <mergeCell ref="D18:E18"/>
    <mergeCell ref="D15:E15"/>
    <mergeCell ref="D16:E16"/>
  </mergeCells>
  <dataValidations count="1">
    <dataValidation type="list" showInputMessage="1" showErrorMessage="1" sqref="F5:G5 H4:J5">
      <formula1>"○,－"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M43"/>
  <sheetViews>
    <sheetView view="pageBreakPreview" zoomScale="75" zoomScaleSheetLayoutView="75" workbookViewId="0" topLeftCell="A28">
      <selection activeCell="A2" sqref="A2"/>
    </sheetView>
  </sheetViews>
  <sheetFormatPr defaultColWidth="9.140625" defaultRowHeight="15"/>
  <cols>
    <col min="1" max="1" width="2.28125" style="0" customWidth="1"/>
    <col min="2" max="2" width="7.00390625" style="0" customWidth="1"/>
    <col min="3" max="3" width="5.8515625" style="0" customWidth="1"/>
    <col min="4" max="4" width="19.57421875" style="0" customWidth="1"/>
    <col min="5" max="5" width="11.57421875" style="0" customWidth="1"/>
    <col min="6" max="7" width="12.57421875" style="0" customWidth="1"/>
    <col min="8" max="8" width="12.7109375" style="0" customWidth="1"/>
    <col min="9" max="11" width="12.57421875" style="0" customWidth="1"/>
    <col min="12" max="12" width="4.57421875" style="0" bestFit="1" customWidth="1"/>
    <col min="13" max="13" width="9.421875" style="0" bestFit="1" customWidth="1"/>
    <col min="14" max="14" width="7.7109375" style="0" customWidth="1"/>
    <col min="15" max="16" width="6.7109375" style="0" customWidth="1"/>
    <col min="17" max="17" width="12.7109375" style="0" customWidth="1"/>
    <col min="18" max="20" width="13.140625" style="0" customWidth="1"/>
    <col min="21" max="21" width="13.57421875" style="0" customWidth="1"/>
  </cols>
  <sheetData>
    <row r="5" ht="24">
      <c r="C5" s="178" t="s">
        <v>82</v>
      </c>
    </row>
    <row r="6" spans="3:10" ht="18" customHeight="1">
      <c r="C6" s="1"/>
      <c r="G6" s="2"/>
      <c r="H6" s="2"/>
      <c r="I6" s="2"/>
      <c r="J6" s="2"/>
    </row>
    <row r="7" spans="2:7" ht="20.25" customHeight="1">
      <c r="B7" s="14" t="s">
        <v>77</v>
      </c>
      <c r="F7" s="25"/>
      <c r="G7" s="23"/>
    </row>
    <row r="8" spans="2:11" ht="20.25" customHeight="1">
      <c r="B8" s="14"/>
      <c r="E8" s="25"/>
      <c r="F8" s="25"/>
      <c r="G8" s="25"/>
      <c r="H8" s="25"/>
      <c r="J8" s="24"/>
      <c r="K8" s="23" t="s">
        <v>86</v>
      </c>
    </row>
    <row r="9" spans="2:13" ht="30" customHeight="1">
      <c r="B9" s="237" t="s">
        <v>29</v>
      </c>
      <c r="C9" s="237"/>
      <c r="D9" s="237"/>
      <c r="E9" s="237"/>
      <c r="F9" s="237"/>
      <c r="G9" s="237"/>
      <c r="H9" s="237"/>
      <c r="I9" s="237"/>
      <c r="J9" s="237"/>
      <c r="K9" s="237"/>
      <c r="L9" s="6"/>
      <c r="M9" s="5"/>
    </row>
    <row r="10" spans="2:13" ht="12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6"/>
      <c r="M10" s="5"/>
    </row>
    <row r="11" spans="5:8" ht="32.25" customHeight="1">
      <c r="E11" s="36" t="s">
        <v>23</v>
      </c>
      <c r="F11" s="136"/>
      <c r="G11" s="137"/>
      <c r="H11" s="35"/>
    </row>
    <row r="12" spans="1:12" ht="30" customHeight="1" thickBot="1">
      <c r="A12" s="19"/>
      <c r="B12" s="204" t="s">
        <v>72</v>
      </c>
      <c r="C12" s="204"/>
      <c r="D12" s="204"/>
      <c r="E12" s="204"/>
      <c r="F12" s="212" t="s">
        <v>87</v>
      </c>
      <c r="G12" s="213"/>
      <c r="H12" s="213"/>
      <c r="I12" s="213"/>
      <c r="J12" s="71"/>
      <c r="K12" s="75" t="s">
        <v>1</v>
      </c>
      <c r="L12" s="9"/>
    </row>
    <row r="13" spans="1:12" ht="35.25" customHeight="1" thickBot="1" thickTop="1">
      <c r="A13" s="19"/>
      <c r="B13" s="242" t="s">
        <v>2</v>
      </c>
      <c r="C13" s="243"/>
      <c r="D13" s="244"/>
      <c r="E13" s="244"/>
      <c r="F13" s="151" t="s">
        <v>71</v>
      </c>
      <c r="G13" s="147" t="s">
        <v>67</v>
      </c>
      <c r="H13" s="7" t="s">
        <v>68</v>
      </c>
      <c r="I13" s="7" t="s">
        <v>69</v>
      </c>
      <c r="J13" s="7" t="s">
        <v>70</v>
      </c>
      <c r="K13" s="4" t="s">
        <v>0</v>
      </c>
      <c r="L13" s="9"/>
    </row>
    <row r="14" spans="2:12" ht="30" customHeight="1">
      <c r="B14" s="264" t="s">
        <v>19</v>
      </c>
      <c r="C14" s="231" t="s">
        <v>13</v>
      </c>
      <c r="D14" s="223" t="s">
        <v>5</v>
      </c>
      <c r="E14" s="224"/>
      <c r="F14" s="167">
        <v>0</v>
      </c>
      <c r="G14" s="229">
        <v>0</v>
      </c>
      <c r="H14" s="227">
        <v>0</v>
      </c>
      <c r="I14" s="227">
        <v>0</v>
      </c>
      <c r="J14" s="227">
        <v>0</v>
      </c>
      <c r="K14" s="248">
        <f>SUM(F14:J14)+SUM(F15:F18)</f>
        <v>0</v>
      </c>
      <c r="L14" s="8"/>
    </row>
    <row r="15" spans="2:12" ht="30" customHeight="1">
      <c r="B15" s="265"/>
      <c r="C15" s="232"/>
      <c r="D15" s="208" t="s">
        <v>22</v>
      </c>
      <c r="E15" s="209"/>
      <c r="F15" s="168">
        <v>0</v>
      </c>
      <c r="G15" s="230"/>
      <c r="H15" s="228"/>
      <c r="I15" s="228"/>
      <c r="J15" s="228"/>
      <c r="K15" s="249"/>
      <c r="L15" s="8"/>
    </row>
    <row r="16" spans="2:12" ht="30" customHeight="1">
      <c r="B16" s="265"/>
      <c r="C16" s="232"/>
      <c r="D16" s="208" t="s">
        <v>74</v>
      </c>
      <c r="E16" s="209"/>
      <c r="F16" s="168">
        <v>0</v>
      </c>
      <c r="G16" s="230"/>
      <c r="H16" s="228"/>
      <c r="I16" s="228"/>
      <c r="J16" s="228"/>
      <c r="K16" s="249"/>
      <c r="L16" s="8"/>
    </row>
    <row r="17" spans="2:12" ht="30" customHeight="1">
      <c r="B17" s="265"/>
      <c r="C17" s="232"/>
      <c r="D17" s="216" t="s">
        <v>6</v>
      </c>
      <c r="E17" s="217"/>
      <c r="F17" s="169">
        <v>0</v>
      </c>
      <c r="G17" s="230"/>
      <c r="H17" s="228"/>
      <c r="I17" s="228"/>
      <c r="J17" s="228"/>
      <c r="K17" s="249"/>
      <c r="L17" s="8"/>
    </row>
    <row r="18" spans="2:12" ht="30" customHeight="1" thickBot="1">
      <c r="B18" s="265"/>
      <c r="C18" s="232"/>
      <c r="D18" s="218" t="s">
        <v>7</v>
      </c>
      <c r="E18" s="219"/>
      <c r="F18" s="170">
        <v>0</v>
      </c>
      <c r="G18" s="234"/>
      <c r="H18" s="238"/>
      <c r="I18" s="238"/>
      <c r="J18" s="238"/>
      <c r="K18" s="250"/>
      <c r="L18" s="8"/>
    </row>
    <row r="19" spans="2:12" ht="30" customHeight="1" thickBot="1" thickTop="1">
      <c r="B19" s="265"/>
      <c r="C19" s="233"/>
      <c r="D19" s="214" t="s">
        <v>24</v>
      </c>
      <c r="E19" s="215"/>
      <c r="F19" s="155">
        <f>SUM(F14:F18)</f>
        <v>0</v>
      </c>
      <c r="G19" s="148">
        <f>SUM(G14:G18)</f>
        <v>0</v>
      </c>
      <c r="H19" s="93">
        <f>SUM(H14:H18)</f>
        <v>0</v>
      </c>
      <c r="I19" s="93">
        <f>SUM(I14:I18)</f>
        <v>0</v>
      </c>
      <c r="J19" s="93">
        <f>SUM(J14:J18)</f>
        <v>0</v>
      </c>
      <c r="K19" s="94">
        <f>SUM(F19:J19)</f>
        <v>0</v>
      </c>
      <c r="L19" s="8"/>
    </row>
    <row r="20" spans="2:12" ht="30" customHeight="1">
      <c r="B20" s="265"/>
      <c r="C20" s="220" t="s">
        <v>14</v>
      </c>
      <c r="D20" s="223" t="s">
        <v>15</v>
      </c>
      <c r="E20" s="224"/>
      <c r="F20" s="167">
        <v>0</v>
      </c>
      <c r="G20" s="229">
        <v>0</v>
      </c>
      <c r="H20" s="227">
        <v>0</v>
      </c>
      <c r="I20" s="227">
        <v>0</v>
      </c>
      <c r="J20" s="227">
        <v>0</v>
      </c>
      <c r="K20" s="248">
        <f>SUM(F20:J20)+F21+F22</f>
        <v>0</v>
      </c>
      <c r="L20" s="8"/>
    </row>
    <row r="21" spans="2:12" ht="30" customHeight="1">
      <c r="B21" s="265"/>
      <c r="C21" s="221"/>
      <c r="D21" s="208" t="s">
        <v>16</v>
      </c>
      <c r="E21" s="209"/>
      <c r="F21" s="169">
        <v>0</v>
      </c>
      <c r="G21" s="230"/>
      <c r="H21" s="228"/>
      <c r="I21" s="228"/>
      <c r="J21" s="228"/>
      <c r="K21" s="249"/>
      <c r="L21" s="8"/>
    </row>
    <row r="22" spans="2:12" ht="30" customHeight="1" thickBot="1">
      <c r="B22" s="265"/>
      <c r="C22" s="221"/>
      <c r="D22" s="206" t="s">
        <v>20</v>
      </c>
      <c r="E22" s="207"/>
      <c r="F22" s="170">
        <v>0</v>
      </c>
      <c r="G22" s="230"/>
      <c r="H22" s="228"/>
      <c r="I22" s="228"/>
      <c r="J22" s="238"/>
      <c r="K22" s="249"/>
      <c r="L22" s="8"/>
    </row>
    <row r="23" spans="2:11" ht="30" customHeight="1" thickBot="1" thickTop="1">
      <c r="B23" s="265"/>
      <c r="C23" s="222"/>
      <c r="D23" s="225" t="s">
        <v>17</v>
      </c>
      <c r="E23" s="226"/>
      <c r="F23" s="155">
        <f>+F21+F22+F20</f>
        <v>0</v>
      </c>
      <c r="G23" s="148">
        <f>+G21+G22+G20</f>
        <v>0</v>
      </c>
      <c r="H23" s="93">
        <f>+H21+H22+H20</f>
        <v>0</v>
      </c>
      <c r="I23" s="93">
        <f>+I21+I22+I20</f>
        <v>0</v>
      </c>
      <c r="J23" s="93">
        <f>+J21+J22+J20</f>
        <v>0</v>
      </c>
      <c r="K23" s="94">
        <f>SUM(F23:J23)</f>
        <v>0</v>
      </c>
    </row>
    <row r="24" spans="2:11" ht="30" customHeight="1" thickBot="1">
      <c r="B24" s="265"/>
      <c r="C24" s="235" t="s">
        <v>18</v>
      </c>
      <c r="D24" s="236"/>
      <c r="E24" s="236"/>
      <c r="F24" s="157">
        <f>F19+F23</f>
        <v>0</v>
      </c>
      <c r="G24" s="149">
        <f>G19+G23</f>
        <v>0</v>
      </c>
      <c r="H24" s="95">
        <f>H19+H23</f>
        <v>0</v>
      </c>
      <c r="I24" s="95">
        <f>I19+I23</f>
        <v>0</v>
      </c>
      <c r="J24" s="95">
        <f>J19+J23</f>
        <v>0</v>
      </c>
      <c r="K24" s="92">
        <f>SUM(F24:J24)</f>
        <v>0</v>
      </c>
    </row>
    <row r="25" spans="2:11" ht="30" customHeight="1" thickBot="1">
      <c r="B25" s="269" t="s">
        <v>88</v>
      </c>
      <c r="C25" s="270"/>
      <c r="D25" s="270"/>
      <c r="E25" s="271"/>
      <c r="F25" s="171">
        <f>'補助金申請額の検討用シート'!F31</f>
        <v>0</v>
      </c>
      <c r="G25" s="159">
        <f>'補助金申請額の検討用シート'!G31</f>
        <v>0</v>
      </c>
      <c r="H25" s="91">
        <f>'補助金申請額の検討用シート'!H31</f>
        <v>0</v>
      </c>
      <c r="I25" s="91">
        <f>'補助金申請額の検討用シート'!I31</f>
        <v>0</v>
      </c>
      <c r="J25" s="91">
        <f>'補助金申請額の検討用シート'!J31</f>
        <v>0</v>
      </c>
      <c r="K25" s="103">
        <f>SUM(F25:J25)</f>
        <v>0</v>
      </c>
    </row>
    <row r="26" spans="2:11" s="19" customFormat="1" ht="18.75" customHeight="1" thickTop="1">
      <c r="B26" s="20"/>
      <c r="C26" s="28"/>
      <c r="D26" s="28"/>
      <c r="E26" s="28"/>
      <c r="F26" s="17"/>
      <c r="G26" s="21"/>
      <c r="H26" s="21"/>
      <c r="I26" s="21"/>
      <c r="J26" s="29"/>
      <c r="K26" s="30"/>
    </row>
    <row r="27" spans="2:11" s="19" customFormat="1" ht="30" customHeight="1" thickBot="1">
      <c r="B27" s="204" t="s">
        <v>73</v>
      </c>
      <c r="C27" s="204"/>
      <c r="D27" s="204"/>
      <c r="E27" s="204"/>
      <c r="F27" s="17"/>
      <c r="G27" s="17"/>
      <c r="H27" s="17"/>
      <c r="I27" s="17"/>
      <c r="J27" s="18"/>
      <c r="K27" s="26" t="s">
        <v>1</v>
      </c>
    </row>
    <row r="28" spans="2:11" s="19" customFormat="1" ht="30" customHeight="1" thickBot="1" thickTop="1">
      <c r="B28" s="242" t="s">
        <v>2</v>
      </c>
      <c r="C28" s="243"/>
      <c r="D28" s="244"/>
      <c r="E28" s="244"/>
      <c r="F28" s="151" t="s">
        <v>66</v>
      </c>
      <c r="G28" s="147" t="s">
        <v>67</v>
      </c>
      <c r="H28" s="7" t="s">
        <v>68</v>
      </c>
      <c r="I28" s="7" t="s">
        <v>69</v>
      </c>
      <c r="J28" s="7" t="s">
        <v>70</v>
      </c>
      <c r="K28" s="4" t="s">
        <v>0</v>
      </c>
    </row>
    <row r="29" spans="2:11" ht="30" customHeight="1">
      <c r="B29" s="262" t="s">
        <v>25</v>
      </c>
      <c r="C29" s="263"/>
      <c r="D29" s="263"/>
      <c r="E29" s="263"/>
      <c r="F29" s="167">
        <v>0</v>
      </c>
      <c r="G29" s="172">
        <v>0</v>
      </c>
      <c r="H29" s="132">
        <v>0</v>
      </c>
      <c r="I29" s="132">
        <v>0</v>
      </c>
      <c r="J29" s="133">
        <v>0</v>
      </c>
      <c r="K29" s="98">
        <f>SUM(F29:J29)</f>
        <v>0</v>
      </c>
    </row>
    <row r="30" spans="1:13" ht="30" customHeight="1" thickBot="1">
      <c r="A30" s="19"/>
      <c r="B30" s="258" t="s">
        <v>88</v>
      </c>
      <c r="C30" s="259"/>
      <c r="D30" s="259"/>
      <c r="E30" s="260"/>
      <c r="F30" s="174">
        <f>'補助金申請額の検討用シート'!F33</f>
        <v>0</v>
      </c>
      <c r="G30" s="173">
        <f>'補助金申請額の検討用シート'!G33</f>
        <v>0</v>
      </c>
      <c r="H30" s="105">
        <f>'補助金申請額の検討用シート'!H33</f>
        <v>0</v>
      </c>
      <c r="I30" s="105">
        <f>'補助金申請額の検討用シート'!I33</f>
        <v>0</v>
      </c>
      <c r="J30" s="105">
        <f>'補助金申請額の検討用シート'!J33</f>
        <v>0</v>
      </c>
      <c r="K30" s="83">
        <f>SUM(F30:J30)</f>
        <v>0</v>
      </c>
      <c r="L30" s="12"/>
      <c r="M30" s="12"/>
    </row>
    <row r="31" spans="1:13" ht="18" customHeight="1">
      <c r="A31" s="19"/>
      <c r="B31" s="244"/>
      <c r="C31" s="244"/>
      <c r="D31" s="244"/>
      <c r="E31" s="244"/>
      <c r="F31" s="11"/>
      <c r="G31" s="22"/>
      <c r="H31" s="22"/>
      <c r="I31" s="22"/>
      <c r="J31" s="22"/>
      <c r="K31" s="41"/>
      <c r="L31" s="12"/>
      <c r="M31" s="12"/>
    </row>
    <row r="32" spans="1:13" ht="18" customHeight="1">
      <c r="A32" s="19"/>
      <c r="B32" s="100"/>
      <c r="C32" s="100"/>
      <c r="D32" s="100"/>
      <c r="E32" s="100"/>
      <c r="F32" s="11"/>
      <c r="G32" s="11"/>
      <c r="H32" s="11"/>
      <c r="I32" s="11"/>
      <c r="J32" s="11"/>
      <c r="K32" s="100"/>
      <c r="L32" s="12"/>
      <c r="M32" s="12"/>
    </row>
    <row r="33" spans="1:13" ht="30" customHeight="1" thickBot="1">
      <c r="A33" s="19"/>
      <c r="B33" s="104" t="s">
        <v>92</v>
      </c>
      <c r="C33" s="100"/>
      <c r="D33" s="100"/>
      <c r="E33" s="100"/>
      <c r="F33" s="11"/>
      <c r="G33" s="11"/>
      <c r="H33" s="11"/>
      <c r="I33" s="11"/>
      <c r="J33" s="11"/>
      <c r="K33" s="26" t="s">
        <v>1</v>
      </c>
      <c r="L33" s="12"/>
      <c r="M33" s="12"/>
    </row>
    <row r="34" spans="1:13" ht="30" customHeight="1" thickTop="1">
      <c r="A34" s="19"/>
      <c r="B34" s="266" t="s">
        <v>2</v>
      </c>
      <c r="C34" s="267"/>
      <c r="D34" s="267"/>
      <c r="E34" s="268"/>
      <c r="F34" s="151" t="s">
        <v>66</v>
      </c>
      <c r="G34" s="147" t="s">
        <v>67</v>
      </c>
      <c r="H34" s="7" t="s">
        <v>68</v>
      </c>
      <c r="I34" s="7" t="s">
        <v>69</v>
      </c>
      <c r="J34" s="7" t="s">
        <v>70</v>
      </c>
      <c r="K34" s="90" t="s">
        <v>0</v>
      </c>
      <c r="L34" s="12"/>
      <c r="M34" s="12"/>
    </row>
    <row r="35" spans="1:11" ht="36" customHeight="1">
      <c r="A35" s="19"/>
      <c r="B35" s="239" t="s">
        <v>58</v>
      </c>
      <c r="C35" s="240"/>
      <c r="D35" s="240"/>
      <c r="E35" s="241"/>
      <c r="F35" s="164">
        <f aca="true" t="shared" si="0" ref="F35:J36">F24+F29</f>
        <v>0</v>
      </c>
      <c r="G35" s="162">
        <f t="shared" si="0"/>
        <v>0</v>
      </c>
      <c r="H35" s="65">
        <f t="shared" si="0"/>
        <v>0</v>
      </c>
      <c r="I35" s="65">
        <f t="shared" si="0"/>
        <v>0</v>
      </c>
      <c r="J35" s="65">
        <f t="shared" si="0"/>
        <v>0</v>
      </c>
      <c r="K35" s="66">
        <f>SUM(F35:J35)</f>
        <v>0</v>
      </c>
    </row>
    <row r="36" spans="2:11" ht="36" customHeight="1" thickBot="1">
      <c r="B36" s="252" t="s">
        <v>89</v>
      </c>
      <c r="C36" s="253"/>
      <c r="D36" s="253"/>
      <c r="E36" s="254"/>
      <c r="F36" s="176">
        <f t="shared" si="0"/>
        <v>0</v>
      </c>
      <c r="G36" s="175">
        <f t="shared" si="0"/>
        <v>0</v>
      </c>
      <c r="H36" s="67">
        <f t="shared" si="0"/>
        <v>0</v>
      </c>
      <c r="I36" s="67">
        <f t="shared" si="0"/>
        <v>0</v>
      </c>
      <c r="J36" s="67">
        <f t="shared" si="0"/>
        <v>0</v>
      </c>
      <c r="K36" s="102">
        <f>SUM(F36:J36)</f>
        <v>0</v>
      </c>
    </row>
    <row r="37" ht="48" customHeight="1"/>
    <row r="38" ht="30" customHeight="1"/>
    <row r="39" ht="30" customHeight="1">
      <c r="C39" t="s">
        <v>3</v>
      </c>
    </row>
    <row r="40" ht="30" customHeight="1"/>
    <row r="41" ht="54" customHeight="1"/>
    <row r="42" ht="30" customHeight="1"/>
    <row r="43" ht="30" customHeight="1">
      <c r="A43" s="19"/>
    </row>
    <row r="44" ht="30" customHeight="1"/>
    <row r="45" ht="30" customHeight="1"/>
    <row r="46" ht="33" customHeight="1"/>
    <row r="47" ht="33" customHeight="1"/>
    <row r="48" ht="74.25" customHeight="1"/>
    <row r="49" ht="54" customHeight="1"/>
    <row r="50" ht="24" customHeight="1"/>
    <row r="51" ht="27.75" customHeight="1"/>
    <row r="52" ht="27.75" customHeight="1"/>
    <row r="53" ht="21.75" customHeight="1"/>
    <row r="54" ht="30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sheet="1"/>
  <mergeCells count="37">
    <mergeCell ref="B34:E34"/>
    <mergeCell ref="B35:E35"/>
    <mergeCell ref="B36:E36"/>
    <mergeCell ref="B31:E31"/>
    <mergeCell ref="B25:E25"/>
    <mergeCell ref="B30:E30"/>
    <mergeCell ref="B27:E27"/>
    <mergeCell ref="B28:E28"/>
    <mergeCell ref="B29:E29"/>
    <mergeCell ref="B14:B24"/>
    <mergeCell ref="C14:C19"/>
    <mergeCell ref="J20:J22"/>
    <mergeCell ref="K20:K22"/>
    <mergeCell ref="D21:E21"/>
    <mergeCell ref="D22:E22"/>
    <mergeCell ref="D23:E23"/>
    <mergeCell ref="C24:E24"/>
    <mergeCell ref="D15:E15"/>
    <mergeCell ref="D16:E16"/>
    <mergeCell ref="H20:H22"/>
    <mergeCell ref="I20:I22"/>
    <mergeCell ref="D17:E17"/>
    <mergeCell ref="D18:E18"/>
    <mergeCell ref="D14:E14"/>
    <mergeCell ref="G14:G18"/>
    <mergeCell ref="H14:H18"/>
    <mergeCell ref="I14:I18"/>
    <mergeCell ref="F12:I12"/>
    <mergeCell ref="B12:E12"/>
    <mergeCell ref="B13:E13"/>
    <mergeCell ref="B9:K9"/>
    <mergeCell ref="D19:E19"/>
    <mergeCell ref="C20:C23"/>
    <mergeCell ref="D20:E20"/>
    <mergeCell ref="G20:G22"/>
    <mergeCell ref="J14:J18"/>
    <mergeCell ref="K14:K1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5:M43"/>
  <sheetViews>
    <sheetView view="pageBreakPreview" zoomScale="75" zoomScaleSheetLayoutView="75" workbookViewId="0" topLeftCell="A31">
      <selection activeCell="B5" sqref="B5"/>
    </sheetView>
  </sheetViews>
  <sheetFormatPr defaultColWidth="9.140625" defaultRowHeight="15"/>
  <cols>
    <col min="1" max="1" width="2.28125" style="0" customWidth="1"/>
    <col min="2" max="2" width="7.00390625" style="0" customWidth="1"/>
    <col min="3" max="3" width="5.8515625" style="0" customWidth="1"/>
    <col min="4" max="4" width="19.57421875" style="0" customWidth="1"/>
    <col min="5" max="5" width="11.57421875" style="0" customWidth="1"/>
    <col min="6" max="7" width="12.57421875" style="0" customWidth="1"/>
    <col min="8" max="8" width="12.7109375" style="0" customWidth="1"/>
    <col min="9" max="11" width="12.57421875" style="0" customWidth="1"/>
    <col min="12" max="12" width="4.57421875" style="0" bestFit="1" customWidth="1"/>
    <col min="13" max="13" width="9.421875" style="0" bestFit="1" customWidth="1"/>
    <col min="14" max="14" width="7.7109375" style="0" customWidth="1"/>
    <col min="15" max="16" width="6.7109375" style="0" customWidth="1"/>
    <col min="17" max="17" width="12.7109375" style="0" customWidth="1"/>
    <col min="18" max="20" width="13.140625" style="0" customWidth="1"/>
    <col min="21" max="21" width="13.57421875" style="0" customWidth="1"/>
  </cols>
  <sheetData>
    <row r="1" ht="0.75" customHeight="1"/>
    <row r="2" ht="0.75" customHeight="1"/>
    <row r="3" ht="0.75" customHeight="1"/>
    <row r="4" ht="0.75" customHeight="1"/>
    <row r="5" ht="30" customHeight="1">
      <c r="D5" s="178" t="s">
        <v>83</v>
      </c>
    </row>
    <row r="6" spans="3:10" ht="18" customHeight="1">
      <c r="C6" s="1"/>
      <c r="G6" s="2"/>
      <c r="H6" s="2"/>
      <c r="I6" s="2"/>
      <c r="J6" s="2"/>
    </row>
    <row r="7" spans="2:7" ht="20.25" customHeight="1">
      <c r="B7" s="14" t="s">
        <v>80</v>
      </c>
      <c r="F7" s="25"/>
      <c r="G7" s="23"/>
    </row>
    <row r="8" spans="2:11" ht="20.25" customHeight="1">
      <c r="B8" s="14"/>
      <c r="E8" s="25"/>
      <c r="F8" s="25"/>
      <c r="G8" s="25"/>
      <c r="H8" s="25"/>
      <c r="J8" s="24"/>
      <c r="K8" s="23" t="s">
        <v>86</v>
      </c>
    </row>
    <row r="9" spans="2:13" ht="30" customHeight="1">
      <c r="B9" s="237" t="s">
        <v>79</v>
      </c>
      <c r="C9" s="237"/>
      <c r="D9" s="237"/>
      <c r="E9" s="237"/>
      <c r="F9" s="237"/>
      <c r="G9" s="237"/>
      <c r="H9" s="237"/>
      <c r="I9" s="237"/>
      <c r="J9" s="237"/>
      <c r="K9" s="237"/>
      <c r="L9" s="6"/>
      <c r="M9" s="5"/>
    </row>
    <row r="10" spans="2:13" ht="12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6"/>
      <c r="M10" s="5"/>
    </row>
    <row r="11" spans="5:8" ht="32.25" customHeight="1">
      <c r="E11" s="36" t="s">
        <v>23</v>
      </c>
      <c r="F11" s="138" t="s">
        <v>85</v>
      </c>
      <c r="G11" s="137"/>
      <c r="H11" s="35"/>
    </row>
    <row r="12" spans="1:12" ht="30" customHeight="1" thickBot="1">
      <c r="A12" s="19"/>
      <c r="B12" s="204" t="s">
        <v>72</v>
      </c>
      <c r="C12" s="204"/>
      <c r="D12" s="204"/>
      <c r="E12" s="204"/>
      <c r="F12" s="212" t="s">
        <v>87</v>
      </c>
      <c r="G12" s="213"/>
      <c r="H12" s="213"/>
      <c r="I12" s="213"/>
      <c r="J12" s="71"/>
      <c r="K12" s="75" t="s">
        <v>1</v>
      </c>
      <c r="L12" s="127"/>
    </row>
    <row r="13" spans="1:12" ht="35.25" customHeight="1" thickBot="1" thickTop="1">
      <c r="A13" s="19"/>
      <c r="B13" s="242" t="s">
        <v>2</v>
      </c>
      <c r="C13" s="243"/>
      <c r="D13" s="244"/>
      <c r="E13" s="244"/>
      <c r="F13" s="151" t="s">
        <v>71</v>
      </c>
      <c r="G13" s="147" t="s">
        <v>67</v>
      </c>
      <c r="H13" s="7" t="s">
        <v>68</v>
      </c>
      <c r="I13" s="7" t="s">
        <v>69</v>
      </c>
      <c r="J13" s="7" t="s">
        <v>70</v>
      </c>
      <c r="K13" s="4" t="s">
        <v>0</v>
      </c>
      <c r="L13" s="127"/>
    </row>
    <row r="14" spans="2:12" ht="30" customHeight="1">
      <c r="B14" s="264" t="s">
        <v>19</v>
      </c>
      <c r="C14" s="231" t="s">
        <v>13</v>
      </c>
      <c r="D14" s="223" t="s">
        <v>5</v>
      </c>
      <c r="E14" s="224"/>
      <c r="F14" s="167">
        <v>0</v>
      </c>
      <c r="G14" s="229">
        <v>0</v>
      </c>
      <c r="H14" s="227">
        <v>0</v>
      </c>
      <c r="I14" s="227">
        <v>0</v>
      </c>
      <c r="J14" s="227">
        <v>0</v>
      </c>
      <c r="K14" s="248">
        <f>SUM(F14:J14)+SUM(F15:F18)</f>
        <v>0</v>
      </c>
      <c r="L14" s="8"/>
    </row>
    <row r="15" spans="2:12" ht="30" customHeight="1">
      <c r="B15" s="265"/>
      <c r="C15" s="232"/>
      <c r="D15" s="208" t="s">
        <v>22</v>
      </c>
      <c r="E15" s="209"/>
      <c r="F15" s="168">
        <v>0</v>
      </c>
      <c r="G15" s="230"/>
      <c r="H15" s="228"/>
      <c r="I15" s="228"/>
      <c r="J15" s="228"/>
      <c r="K15" s="249"/>
      <c r="L15" s="8"/>
    </row>
    <row r="16" spans="2:12" ht="30" customHeight="1">
      <c r="B16" s="265"/>
      <c r="C16" s="232"/>
      <c r="D16" s="208" t="s">
        <v>74</v>
      </c>
      <c r="E16" s="209"/>
      <c r="F16" s="168">
        <v>0</v>
      </c>
      <c r="G16" s="230"/>
      <c r="H16" s="228"/>
      <c r="I16" s="228"/>
      <c r="J16" s="228"/>
      <c r="K16" s="249"/>
      <c r="L16" s="8"/>
    </row>
    <row r="17" spans="2:12" ht="30" customHeight="1">
      <c r="B17" s="265"/>
      <c r="C17" s="232"/>
      <c r="D17" s="216" t="s">
        <v>6</v>
      </c>
      <c r="E17" s="217"/>
      <c r="F17" s="169">
        <v>0</v>
      </c>
      <c r="G17" s="230"/>
      <c r="H17" s="228"/>
      <c r="I17" s="228"/>
      <c r="J17" s="228"/>
      <c r="K17" s="249"/>
      <c r="L17" s="8"/>
    </row>
    <row r="18" spans="2:12" ht="30" customHeight="1" thickBot="1">
      <c r="B18" s="265"/>
      <c r="C18" s="232"/>
      <c r="D18" s="218" t="s">
        <v>7</v>
      </c>
      <c r="E18" s="219"/>
      <c r="F18" s="170">
        <v>0</v>
      </c>
      <c r="G18" s="234"/>
      <c r="H18" s="238"/>
      <c r="I18" s="238"/>
      <c r="J18" s="238"/>
      <c r="K18" s="250"/>
      <c r="L18" s="8"/>
    </row>
    <row r="19" spans="2:12" ht="30" customHeight="1" thickBot="1" thickTop="1">
      <c r="B19" s="265"/>
      <c r="C19" s="233"/>
      <c r="D19" s="214" t="s">
        <v>24</v>
      </c>
      <c r="E19" s="215"/>
      <c r="F19" s="155">
        <f>SUM(F14:F18)</f>
        <v>0</v>
      </c>
      <c r="G19" s="148">
        <f>SUM(G14:G18)</f>
        <v>0</v>
      </c>
      <c r="H19" s="93">
        <f>SUM(H14:H18)</f>
        <v>0</v>
      </c>
      <c r="I19" s="93">
        <f>SUM(I14:I18)</f>
        <v>0</v>
      </c>
      <c r="J19" s="93">
        <f>SUM(J14:J18)</f>
        <v>0</v>
      </c>
      <c r="K19" s="94">
        <f>SUM(F19:J19)</f>
        <v>0</v>
      </c>
      <c r="L19" s="8"/>
    </row>
    <row r="20" spans="2:12" ht="30" customHeight="1">
      <c r="B20" s="265"/>
      <c r="C20" s="220" t="s">
        <v>14</v>
      </c>
      <c r="D20" s="223" t="s">
        <v>15</v>
      </c>
      <c r="E20" s="224"/>
      <c r="F20" s="167">
        <v>0</v>
      </c>
      <c r="G20" s="229">
        <v>0</v>
      </c>
      <c r="H20" s="227">
        <v>0</v>
      </c>
      <c r="I20" s="227">
        <v>0</v>
      </c>
      <c r="J20" s="227">
        <v>0</v>
      </c>
      <c r="K20" s="248">
        <f>SUM(F20:J20)+F21+F22</f>
        <v>0</v>
      </c>
      <c r="L20" s="8"/>
    </row>
    <row r="21" spans="2:12" ht="30" customHeight="1">
      <c r="B21" s="265"/>
      <c r="C21" s="221"/>
      <c r="D21" s="208" t="s">
        <v>16</v>
      </c>
      <c r="E21" s="209"/>
      <c r="F21" s="169">
        <v>0</v>
      </c>
      <c r="G21" s="230"/>
      <c r="H21" s="228"/>
      <c r="I21" s="228"/>
      <c r="J21" s="228"/>
      <c r="K21" s="249"/>
      <c r="L21" s="8"/>
    </row>
    <row r="22" spans="2:12" ht="30" customHeight="1" thickBot="1">
      <c r="B22" s="265"/>
      <c r="C22" s="221"/>
      <c r="D22" s="206" t="s">
        <v>20</v>
      </c>
      <c r="E22" s="207"/>
      <c r="F22" s="170">
        <v>0</v>
      </c>
      <c r="G22" s="230"/>
      <c r="H22" s="228"/>
      <c r="I22" s="228"/>
      <c r="J22" s="238"/>
      <c r="K22" s="249"/>
      <c r="L22" s="8"/>
    </row>
    <row r="23" spans="2:11" ht="30" customHeight="1" thickBot="1" thickTop="1">
      <c r="B23" s="265"/>
      <c r="C23" s="222"/>
      <c r="D23" s="225" t="s">
        <v>17</v>
      </c>
      <c r="E23" s="226"/>
      <c r="F23" s="155">
        <f>+F21+F22+F20</f>
        <v>0</v>
      </c>
      <c r="G23" s="148">
        <f>+G21+G22+G20</f>
        <v>0</v>
      </c>
      <c r="H23" s="93">
        <f>+H21+H22+H20</f>
        <v>0</v>
      </c>
      <c r="I23" s="93">
        <f>+I21+I22+I20</f>
        <v>0</v>
      </c>
      <c r="J23" s="93">
        <f>+J21+J22+J20</f>
        <v>0</v>
      </c>
      <c r="K23" s="94">
        <f>SUM(F23:J23)</f>
        <v>0</v>
      </c>
    </row>
    <row r="24" spans="2:11" ht="30" customHeight="1" thickBot="1">
      <c r="B24" s="265"/>
      <c r="C24" s="235" t="s">
        <v>18</v>
      </c>
      <c r="D24" s="236"/>
      <c r="E24" s="236"/>
      <c r="F24" s="157">
        <f>F19+F23</f>
        <v>0</v>
      </c>
      <c r="G24" s="149">
        <f>G19+G23</f>
        <v>0</v>
      </c>
      <c r="H24" s="95">
        <f>H19+H23</f>
        <v>0</v>
      </c>
      <c r="I24" s="95">
        <f>I19+I23</f>
        <v>0</v>
      </c>
      <c r="J24" s="95">
        <f>J19+J23</f>
        <v>0</v>
      </c>
      <c r="K24" s="92">
        <f>SUM(F24:J24)</f>
        <v>0</v>
      </c>
    </row>
    <row r="25" spans="2:11" ht="30" customHeight="1" thickBot="1">
      <c r="B25" s="269" t="s">
        <v>88</v>
      </c>
      <c r="C25" s="270"/>
      <c r="D25" s="270"/>
      <c r="E25" s="271"/>
      <c r="F25" s="171">
        <f>'補助金申請額の検討用シート'!F42</f>
        <v>0</v>
      </c>
      <c r="G25" s="159">
        <f>'補助金申請額の検討用シート'!G42</f>
        <v>0</v>
      </c>
      <c r="H25" s="91">
        <f>'補助金申請額の検討用シート'!H42</f>
        <v>0</v>
      </c>
      <c r="I25" s="91">
        <f>'補助金申請額の検討用シート'!I42</f>
        <v>0</v>
      </c>
      <c r="J25" s="91">
        <f>'補助金申請額の検討用シート'!J42</f>
        <v>0</v>
      </c>
      <c r="K25" s="103">
        <f>SUM(F25:J25)</f>
        <v>0</v>
      </c>
    </row>
    <row r="26" spans="2:11" s="19" customFormat="1" ht="18.75" customHeight="1" thickTop="1">
      <c r="B26" s="20"/>
      <c r="C26" s="28"/>
      <c r="D26" s="28"/>
      <c r="E26" s="28"/>
      <c r="F26" s="17"/>
      <c r="G26" s="21"/>
      <c r="H26" s="21"/>
      <c r="I26" s="21"/>
      <c r="J26" s="29"/>
      <c r="K26" s="30"/>
    </row>
    <row r="27" spans="2:11" s="19" customFormat="1" ht="30" customHeight="1" thickBot="1">
      <c r="B27" s="204" t="s">
        <v>73</v>
      </c>
      <c r="C27" s="204"/>
      <c r="D27" s="204"/>
      <c r="E27" s="204"/>
      <c r="F27" s="17"/>
      <c r="G27" s="17"/>
      <c r="H27" s="17"/>
      <c r="I27" s="17"/>
      <c r="J27" s="18"/>
      <c r="K27" s="26" t="s">
        <v>1</v>
      </c>
    </row>
    <row r="28" spans="2:11" s="19" customFormat="1" ht="30" customHeight="1" thickBot="1" thickTop="1">
      <c r="B28" s="242" t="s">
        <v>2</v>
      </c>
      <c r="C28" s="243"/>
      <c r="D28" s="244"/>
      <c r="E28" s="244"/>
      <c r="F28" s="151" t="s">
        <v>66</v>
      </c>
      <c r="G28" s="147" t="s">
        <v>67</v>
      </c>
      <c r="H28" s="7" t="s">
        <v>68</v>
      </c>
      <c r="I28" s="7" t="s">
        <v>69</v>
      </c>
      <c r="J28" s="7" t="s">
        <v>70</v>
      </c>
      <c r="K28" s="4" t="s">
        <v>0</v>
      </c>
    </row>
    <row r="29" spans="2:11" ht="30" customHeight="1">
      <c r="B29" s="262" t="s">
        <v>25</v>
      </c>
      <c r="C29" s="263"/>
      <c r="D29" s="263"/>
      <c r="E29" s="263"/>
      <c r="F29" s="167">
        <v>0</v>
      </c>
      <c r="G29" s="172">
        <v>0</v>
      </c>
      <c r="H29" s="132">
        <v>0</v>
      </c>
      <c r="I29" s="132">
        <v>0</v>
      </c>
      <c r="J29" s="133">
        <v>0</v>
      </c>
      <c r="K29" s="98">
        <f>SUM(F29:J29)</f>
        <v>0</v>
      </c>
    </row>
    <row r="30" spans="1:13" ht="30" customHeight="1" thickBot="1">
      <c r="A30" s="19"/>
      <c r="B30" s="258" t="s">
        <v>88</v>
      </c>
      <c r="C30" s="259"/>
      <c r="D30" s="259"/>
      <c r="E30" s="260"/>
      <c r="F30" s="174">
        <f>'補助金申請額の検討用シート'!F44</f>
        <v>0</v>
      </c>
      <c r="G30" s="173">
        <f>'補助金申請額の検討用シート'!G44</f>
        <v>0</v>
      </c>
      <c r="H30" s="105">
        <f>'補助金申請額の検討用シート'!H44</f>
        <v>0</v>
      </c>
      <c r="I30" s="105">
        <f>'補助金申請額の検討用シート'!I44</f>
        <v>0</v>
      </c>
      <c r="J30" s="105">
        <f>'補助金申請額の検討用シート'!J44</f>
        <v>0</v>
      </c>
      <c r="K30" s="83">
        <f>SUM(F30:J30)</f>
        <v>0</v>
      </c>
      <c r="L30" s="12"/>
      <c r="M30" s="12"/>
    </row>
    <row r="31" spans="1:13" ht="18" customHeight="1">
      <c r="A31" s="19"/>
      <c r="B31" s="244"/>
      <c r="C31" s="244"/>
      <c r="D31" s="244"/>
      <c r="E31" s="244"/>
      <c r="F31" s="11"/>
      <c r="G31" s="22"/>
      <c r="H31" s="22"/>
      <c r="I31" s="22"/>
      <c r="J31" s="22"/>
      <c r="K31" s="126"/>
      <c r="L31" s="12"/>
      <c r="M31" s="12"/>
    </row>
    <row r="32" spans="1:13" ht="18" customHeight="1">
      <c r="A32" s="19"/>
      <c r="B32" s="127"/>
      <c r="C32" s="127"/>
      <c r="D32" s="127"/>
      <c r="E32" s="127"/>
      <c r="F32" s="11"/>
      <c r="G32" s="11"/>
      <c r="H32" s="11"/>
      <c r="I32" s="11"/>
      <c r="J32" s="11"/>
      <c r="K32" s="127"/>
      <c r="L32" s="12"/>
      <c r="M32" s="12"/>
    </row>
    <row r="33" spans="1:13" ht="30" customHeight="1" thickBot="1">
      <c r="A33" s="19"/>
      <c r="B33" s="104" t="s">
        <v>92</v>
      </c>
      <c r="C33" s="127"/>
      <c r="D33" s="127"/>
      <c r="E33" s="127"/>
      <c r="F33" s="11"/>
      <c r="G33" s="11"/>
      <c r="H33" s="11"/>
      <c r="I33" s="11"/>
      <c r="J33" s="11"/>
      <c r="K33" s="26" t="s">
        <v>1</v>
      </c>
      <c r="L33" s="12"/>
      <c r="M33" s="12"/>
    </row>
    <row r="34" spans="1:13" ht="30" customHeight="1" thickTop="1">
      <c r="A34" s="19"/>
      <c r="B34" s="266" t="s">
        <v>2</v>
      </c>
      <c r="C34" s="267"/>
      <c r="D34" s="267"/>
      <c r="E34" s="268"/>
      <c r="F34" s="151" t="s">
        <v>66</v>
      </c>
      <c r="G34" s="147" t="s">
        <v>67</v>
      </c>
      <c r="H34" s="7" t="s">
        <v>68</v>
      </c>
      <c r="I34" s="7" t="s">
        <v>69</v>
      </c>
      <c r="J34" s="7" t="s">
        <v>70</v>
      </c>
      <c r="K34" s="90" t="s">
        <v>0</v>
      </c>
      <c r="L34" s="12"/>
      <c r="M34" s="12"/>
    </row>
    <row r="35" spans="1:11" ht="36" customHeight="1">
      <c r="A35" s="19"/>
      <c r="B35" s="239" t="s">
        <v>58</v>
      </c>
      <c r="C35" s="240"/>
      <c r="D35" s="240"/>
      <c r="E35" s="241"/>
      <c r="F35" s="164">
        <f aca="true" t="shared" si="0" ref="F35:J36">F24+F29</f>
        <v>0</v>
      </c>
      <c r="G35" s="162">
        <f t="shared" si="0"/>
        <v>0</v>
      </c>
      <c r="H35" s="65">
        <f t="shared" si="0"/>
        <v>0</v>
      </c>
      <c r="I35" s="65">
        <f t="shared" si="0"/>
        <v>0</v>
      </c>
      <c r="J35" s="65">
        <f t="shared" si="0"/>
        <v>0</v>
      </c>
      <c r="K35" s="66">
        <f>SUM(F35:J35)</f>
        <v>0</v>
      </c>
    </row>
    <row r="36" spans="2:11" ht="36" customHeight="1" thickBot="1">
      <c r="B36" s="252" t="s">
        <v>89</v>
      </c>
      <c r="C36" s="253"/>
      <c r="D36" s="253"/>
      <c r="E36" s="254"/>
      <c r="F36" s="176">
        <f t="shared" si="0"/>
        <v>0</v>
      </c>
      <c r="G36" s="175">
        <f t="shared" si="0"/>
        <v>0</v>
      </c>
      <c r="H36" s="67">
        <f t="shared" si="0"/>
        <v>0</v>
      </c>
      <c r="I36" s="67">
        <f t="shared" si="0"/>
        <v>0</v>
      </c>
      <c r="J36" s="67">
        <f t="shared" si="0"/>
        <v>0</v>
      </c>
      <c r="K36" s="102">
        <f>SUM(F36:J36)</f>
        <v>0</v>
      </c>
    </row>
    <row r="37" ht="48" customHeight="1"/>
    <row r="38" ht="30" customHeight="1"/>
    <row r="39" ht="30" customHeight="1">
      <c r="C39" t="s">
        <v>3</v>
      </c>
    </row>
    <row r="40" ht="30" customHeight="1"/>
    <row r="41" ht="51.75" customHeight="1"/>
    <row r="42" ht="30" customHeight="1"/>
    <row r="43" ht="30" customHeight="1">
      <c r="A43" s="19"/>
    </row>
    <row r="44" ht="30" customHeight="1"/>
    <row r="45" ht="30" customHeight="1"/>
    <row r="46" ht="33" customHeight="1"/>
    <row r="47" ht="33" customHeight="1"/>
    <row r="48" ht="74.25" customHeight="1"/>
    <row r="49" ht="54" customHeight="1"/>
    <row r="50" ht="24" customHeight="1"/>
    <row r="51" ht="27.75" customHeight="1"/>
    <row r="52" ht="27.75" customHeight="1"/>
    <row r="53" ht="21.75" customHeight="1"/>
    <row r="54" ht="30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sheet="1"/>
  <mergeCells count="37">
    <mergeCell ref="G20:G22"/>
    <mergeCell ref="H20:H22"/>
    <mergeCell ref="B35:E35"/>
    <mergeCell ref="B36:E36"/>
    <mergeCell ref="B27:E27"/>
    <mergeCell ref="B28:E28"/>
    <mergeCell ref="B29:E29"/>
    <mergeCell ref="B30:E30"/>
    <mergeCell ref="B31:E31"/>
    <mergeCell ref="B34:E34"/>
    <mergeCell ref="D21:E21"/>
    <mergeCell ref="D22:E22"/>
    <mergeCell ref="D23:E23"/>
    <mergeCell ref="C24:E24"/>
    <mergeCell ref="B25:E25"/>
    <mergeCell ref="C20:C23"/>
    <mergeCell ref="D20:E20"/>
    <mergeCell ref="J14:J18"/>
    <mergeCell ref="I20:I22"/>
    <mergeCell ref="J20:J22"/>
    <mergeCell ref="K14:K18"/>
    <mergeCell ref="D15:E15"/>
    <mergeCell ref="D16:E16"/>
    <mergeCell ref="D17:E17"/>
    <mergeCell ref="D18:E18"/>
    <mergeCell ref="D19:E19"/>
    <mergeCell ref="K20:K22"/>
    <mergeCell ref="F12:I12"/>
    <mergeCell ref="B9:K9"/>
    <mergeCell ref="B12:E12"/>
    <mergeCell ref="B13:E13"/>
    <mergeCell ref="B14:B24"/>
    <mergeCell ref="C14:C19"/>
    <mergeCell ref="D14:E14"/>
    <mergeCell ref="G14:G18"/>
    <mergeCell ref="H14:H18"/>
    <mergeCell ref="I14:I1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6"/>
  <sheetViews>
    <sheetView view="pageBreakPreview" zoomScale="75" zoomScaleSheetLayoutView="75" workbookViewId="0" topLeftCell="A40">
      <selection activeCell="A1" sqref="A1:G1"/>
    </sheetView>
  </sheetViews>
  <sheetFormatPr defaultColWidth="9.140625" defaultRowHeight="15"/>
  <cols>
    <col min="1" max="1" width="2.8515625" style="0" customWidth="1"/>
    <col min="2" max="3" width="8.57421875" style="0" customWidth="1"/>
    <col min="4" max="5" width="9.421875" style="0" customWidth="1"/>
    <col min="6" max="11" width="15.57421875" style="0" customWidth="1"/>
    <col min="12" max="12" width="66.57421875" style="0" customWidth="1"/>
    <col min="13" max="14" width="10.57421875" style="0" customWidth="1"/>
    <col min="16" max="16" width="9.00390625" style="0" customWidth="1"/>
    <col min="17" max="17" width="2.28125" style="0" customWidth="1"/>
    <col min="18" max="18" width="7.00390625" style="0" customWidth="1"/>
    <col min="19" max="19" width="5.8515625" style="0" customWidth="1"/>
    <col min="20" max="20" width="18.57421875" style="0" customWidth="1"/>
    <col min="21" max="21" width="11.28125" style="0" customWidth="1"/>
    <col min="22" max="23" width="12.57421875" style="0" customWidth="1"/>
    <col min="24" max="24" width="12.7109375" style="0" customWidth="1"/>
    <col min="25" max="27" width="12.57421875" style="0" customWidth="1"/>
    <col min="28" max="28" width="4.57421875" style="0" bestFit="1" customWidth="1"/>
    <col min="29" max="29" width="9.421875" style="0" bestFit="1" customWidth="1"/>
    <col min="30" max="30" width="7.7109375" style="0" customWidth="1"/>
    <col min="31" max="32" width="6.7109375" style="0" customWidth="1"/>
    <col min="33" max="33" width="12.7109375" style="0" customWidth="1"/>
    <col min="34" max="36" width="13.140625" style="0" customWidth="1"/>
    <col min="37" max="37" width="13.57421875" style="0" customWidth="1"/>
  </cols>
  <sheetData>
    <row r="1" spans="1:14" ht="39" customHeight="1">
      <c r="A1" s="279" t="s">
        <v>99</v>
      </c>
      <c r="B1" s="279"/>
      <c r="C1" s="279"/>
      <c r="D1" s="279"/>
      <c r="E1" s="279"/>
      <c r="F1" s="279"/>
      <c r="G1" s="279"/>
      <c r="H1" s="50"/>
      <c r="I1" s="197" t="s">
        <v>97</v>
      </c>
      <c r="J1" s="196"/>
      <c r="K1" s="54"/>
      <c r="L1" s="54"/>
      <c r="M1" s="54"/>
      <c r="N1" s="54"/>
    </row>
    <row r="2" spans="3:11" ht="15" customHeight="1" thickBot="1">
      <c r="C2" s="31"/>
      <c r="D2" s="31"/>
      <c r="E2" s="31"/>
      <c r="F2" s="17"/>
      <c r="G2" s="17"/>
      <c r="H2" s="17"/>
      <c r="I2" s="17"/>
      <c r="J2" s="17"/>
      <c r="K2" s="17"/>
    </row>
    <row r="3" spans="1:12" ht="30" customHeight="1" thickTop="1">
      <c r="A3" s="55"/>
      <c r="B3" s="56" t="s">
        <v>42</v>
      </c>
      <c r="C3" s="57"/>
      <c r="D3" s="57"/>
      <c r="E3" s="57"/>
      <c r="F3" s="58"/>
      <c r="G3" s="58"/>
      <c r="H3" s="58"/>
      <c r="I3" s="58"/>
      <c r="J3" s="58"/>
      <c r="K3" s="59"/>
      <c r="L3" s="19"/>
    </row>
    <row r="4" spans="1:27" ht="30" customHeight="1" thickBot="1">
      <c r="A4" s="60"/>
      <c r="B4" s="61" t="s">
        <v>65</v>
      </c>
      <c r="C4" s="62"/>
      <c r="D4" s="62"/>
      <c r="E4" s="62"/>
      <c r="F4" s="63"/>
      <c r="G4" s="63"/>
      <c r="H4" s="63"/>
      <c r="I4" s="63"/>
      <c r="J4" s="63"/>
      <c r="K4" s="64"/>
      <c r="L4" s="19"/>
      <c r="Z4" s="6"/>
      <c r="AA4" s="5"/>
    </row>
    <row r="5" spans="3:29" ht="24" customHeight="1" thickTop="1">
      <c r="C5" s="31"/>
      <c r="D5" s="31"/>
      <c r="E5" s="31"/>
      <c r="F5" s="17"/>
      <c r="H5" s="17"/>
      <c r="I5" s="17"/>
      <c r="J5" s="17"/>
      <c r="K5" s="17"/>
      <c r="AB5" s="6"/>
      <c r="AC5" s="5"/>
    </row>
    <row r="6" spans="2:11" ht="32.25" customHeight="1" thickBot="1">
      <c r="B6" s="32" t="s">
        <v>38</v>
      </c>
      <c r="C6" s="31"/>
      <c r="D6" s="31"/>
      <c r="E6" s="31"/>
      <c r="F6" s="17"/>
      <c r="G6" s="17"/>
      <c r="H6" s="17"/>
      <c r="I6" s="17"/>
      <c r="J6" s="17"/>
      <c r="K6" s="203" t="s">
        <v>1</v>
      </c>
    </row>
    <row r="7" spans="2:17" ht="30" customHeight="1" thickBot="1">
      <c r="B7" s="291" t="s">
        <v>2</v>
      </c>
      <c r="C7" s="292"/>
      <c r="D7" s="292"/>
      <c r="E7" s="292"/>
      <c r="F7" s="198" t="s">
        <v>66</v>
      </c>
      <c r="G7" s="198" t="s">
        <v>67</v>
      </c>
      <c r="H7" s="198" t="s">
        <v>68</v>
      </c>
      <c r="I7" s="198" t="s">
        <v>69</v>
      </c>
      <c r="J7" s="198" t="s">
        <v>70</v>
      </c>
      <c r="K7" s="199" t="s">
        <v>0</v>
      </c>
      <c r="L7" s="177"/>
      <c r="Q7" s="19"/>
    </row>
    <row r="8" spans="2:17" ht="30" customHeight="1">
      <c r="B8" s="315" t="s">
        <v>52</v>
      </c>
      <c r="C8" s="316"/>
      <c r="D8" s="293" t="s">
        <v>51</v>
      </c>
      <c r="E8" s="294"/>
      <c r="F8" s="91">
        <f>'【10-1】総括表'!F34</f>
        <v>0</v>
      </c>
      <c r="G8" s="91">
        <f>'【10-1】総括表'!G34</f>
        <v>0</v>
      </c>
      <c r="H8" s="91">
        <f>'【10-1】総括表'!H34</f>
        <v>0</v>
      </c>
      <c r="I8" s="91">
        <f>'【10-1】総括表'!I34</f>
        <v>0</v>
      </c>
      <c r="J8" s="91">
        <f>'【10-1】総括表'!J34</f>
        <v>0</v>
      </c>
      <c r="K8" s="103">
        <f>SUM(F8:J8)</f>
        <v>0</v>
      </c>
      <c r="L8" s="177"/>
      <c r="Q8" s="19"/>
    </row>
    <row r="9" spans="2:17" ht="30" customHeight="1" thickBot="1">
      <c r="B9" s="317"/>
      <c r="C9" s="318"/>
      <c r="D9" s="272" t="s">
        <v>53</v>
      </c>
      <c r="E9" s="273"/>
      <c r="F9" s="273"/>
      <c r="G9" s="273"/>
      <c r="H9" s="273"/>
      <c r="I9" s="273"/>
      <c r="J9" s="274"/>
      <c r="K9" s="83">
        <f>ROUNDDOWN(K8/2,0)</f>
        <v>0</v>
      </c>
      <c r="L9" s="177" t="s">
        <v>39</v>
      </c>
      <c r="Q9" s="19"/>
    </row>
    <row r="10" spans="2:17" ht="33" customHeight="1">
      <c r="B10" s="323" t="s">
        <v>54</v>
      </c>
      <c r="C10" s="324"/>
      <c r="D10" s="319" t="s">
        <v>49</v>
      </c>
      <c r="E10" s="320"/>
      <c r="F10" s="195" t="s">
        <v>4</v>
      </c>
      <c r="G10" s="195" t="s">
        <v>4</v>
      </c>
      <c r="H10" s="195" t="s">
        <v>4</v>
      </c>
      <c r="I10" s="195" t="s">
        <v>4</v>
      </c>
      <c r="J10" s="195" t="s">
        <v>4</v>
      </c>
      <c r="K10" s="79"/>
      <c r="L10" s="202" t="s">
        <v>64</v>
      </c>
      <c r="Q10" s="19"/>
    </row>
    <row r="11" spans="2:17" ht="30" customHeight="1" thickBot="1">
      <c r="B11" s="325"/>
      <c r="C11" s="326"/>
      <c r="D11" s="321" t="s">
        <v>50</v>
      </c>
      <c r="E11" s="322"/>
      <c r="F11" s="81">
        <f>IF(F10="シーズ育成",3000,IF(F10="試作・製品化",20000,IF(F10="応用・生産技術開発等製品化",50000,IF(F10="ー",0))))</f>
        <v>0</v>
      </c>
      <c r="G11" s="81">
        <f>IF(G10="シーズ育成",3000,IF(G10="試作・製品化",20000,IF(G10="応用・生産技術開発等製品化",50000,IF(G10="ー",0))))</f>
        <v>0</v>
      </c>
      <c r="H11" s="81">
        <f>IF(H10="シーズ育成",3000,IF(H10="試作・製品化",20000,IF(H10="応用・生産技術開発等製品化",50000,IF(H10="ー",0))))</f>
        <v>0</v>
      </c>
      <c r="I11" s="81">
        <f>IF(I10="シーズ育成",3000,IF(I10="試作・製品化",20000,IF(I10="応用・生産技術開発等製品化",50000,IF(I10="ー",0))))</f>
        <v>0</v>
      </c>
      <c r="J11" s="81">
        <f>IF(J10="シーズ育成",3000,IF(J10="試作・製品化",20000,IF(J10="応用・生産技術開発等製品化",50000,IF(J10="ー",0))))</f>
        <v>0</v>
      </c>
      <c r="K11" s="82"/>
      <c r="L11" s="177" t="s">
        <v>41</v>
      </c>
      <c r="Q11" s="19"/>
    </row>
    <row r="12" spans="12:28" ht="30" customHeight="1">
      <c r="L12" s="177"/>
      <c r="AB12" s="3"/>
    </row>
    <row r="13" ht="30" customHeight="1">
      <c r="AB13" s="34"/>
    </row>
    <row r="14" spans="1:28" ht="33" customHeight="1">
      <c r="A14" s="287" t="s">
        <v>43</v>
      </c>
      <c r="B14" s="287"/>
      <c r="C14" s="287"/>
      <c r="D14" s="112">
        <f>'【10-1-①代表企業】入力表'!F10</f>
        <v>0</v>
      </c>
      <c r="E14" s="48"/>
      <c r="F14" s="17"/>
      <c r="G14" s="17"/>
      <c r="H14" s="17"/>
      <c r="I14" s="17"/>
      <c r="J14" s="17"/>
      <c r="K14" s="203" t="s">
        <v>1</v>
      </c>
      <c r="L14" s="19"/>
      <c r="M14" s="19"/>
      <c r="N14" s="19"/>
      <c r="AB14" s="34"/>
    </row>
    <row r="15" spans="1:28" ht="30" customHeight="1" thickBot="1">
      <c r="A15" s="49"/>
      <c r="B15" s="282" t="s">
        <v>2</v>
      </c>
      <c r="C15" s="282"/>
      <c r="D15" s="282"/>
      <c r="E15" s="282"/>
      <c r="F15" s="200" t="s">
        <v>66</v>
      </c>
      <c r="G15" s="200" t="s">
        <v>67</v>
      </c>
      <c r="H15" s="200" t="s">
        <v>68</v>
      </c>
      <c r="I15" s="200" t="s">
        <v>69</v>
      </c>
      <c r="J15" s="200" t="s">
        <v>70</v>
      </c>
      <c r="K15" s="179" t="s">
        <v>0</v>
      </c>
      <c r="L15" s="19"/>
      <c r="M15" s="19"/>
      <c r="N15" s="19"/>
      <c r="AB15" s="39"/>
    </row>
    <row r="16" spans="1:28" ht="30" customHeight="1" thickBot="1" thickTop="1">
      <c r="A16" s="19"/>
      <c r="B16" s="289" t="s">
        <v>56</v>
      </c>
      <c r="C16" s="290"/>
      <c r="D16" s="289" t="s">
        <v>55</v>
      </c>
      <c r="E16" s="327"/>
      <c r="F16" s="84">
        <f>'【10-1-①代表企業】入力表'!F18</f>
        <v>0</v>
      </c>
      <c r="G16" s="84">
        <f>'【10-1-①代表企業】入力表'!G18</f>
        <v>0</v>
      </c>
      <c r="H16" s="84">
        <f>'【10-1-①代表企業】入力表'!H18</f>
        <v>0</v>
      </c>
      <c r="I16" s="84">
        <f>'【10-1-①代表企業】入力表'!I18</f>
        <v>0</v>
      </c>
      <c r="J16" s="84">
        <f>'【10-1-①代表企業】入力表'!J18</f>
        <v>0</v>
      </c>
      <c r="K16" s="114"/>
      <c r="L16" s="177" t="s">
        <v>40</v>
      </c>
      <c r="M16" s="19"/>
      <c r="N16" s="19"/>
      <c r="AB16" s="34"/>
    </row>
    <row r="17" spans="1:28" ht="30" customHeight="1" thickBot="1" thickTop="1">
      <c r="A17" s="19"/>
      <c r="B17" s="304" t="s">
        <v>98</v>
      </c>
      <c r="C17" s="305"/>
      <c r="D17" s="305"/>
      <c r="E17" s="306"/>
      <c r="F17" s="85">
        <f>ROUNDDOWN('【10-1-①代表企業】入力表'!F28*0.15,0)</f>
        <v>0</v>
      </c>
      <c r="G17" s="85">
        <f>ROUNDDOWN('【10-1-①代表企業】入力表'!G28*0.15,0)</f>
        <v>0</v>
      </c>
      <c r="H17" s="85">
        <f>ROUNDDOWN('【10-1-①代表企業】入力表'!H28*0.15,0)</f>
        <v>0</v>
      </c>
      <c r="I17" s="85">
        <f>ROUNDDOWN('【10-1-①代表企業】入力表'!I28*0.15,0)</f>
        <v>0</v>
      </c>
      <c r="J17" s="85">
        <f>ROUNDDOWN('【10-1-①代表企業】入力表'!J28*0.15,0)</f>
        <v>0</v>
      </c>
      <c r="K17" s="113"/>
      <c r="M17" s="19"/>
      <c r="N17" s="19"/>
      <c r="AB17" s="8"/>
    </row>
    <row r="18" spans="1:28" ht="30" customHeight="1" thickBot="1" thickTop="1">
      <c r="A18" s="19"/>
      <c r="B18" s="49"/>
      <c r="C18" s="49"/>
      <c r="D18" s="47"/>
      <c r="E18" s="48"/>
      <c r="F18" s="17"/>
      <c r="G18" s="17"/>
      <c r="H18" s="17"/>
      <c r="I18" s="17"/>
      <c r="J18" s="17"/>
      <c r="K18" s="19"/>
      <c r="L18" s="19"/>
      <c r="M18" s="19"/>
      <c r="N18" s="19"/>
      <c r="AB18" s="8"/>
    </row>
    <row r="19" spans="1:28" ht="27" customHeight="1" thickBot="1">
      <c r="A19" s="19"/>
      <c r="B19" s="332" t="s">
        <v>21</v>
      </c>
      <c r="C19" s="333"/>
      <c r="D19" s="335" t="s">
        <v>44</v>
      </c>
      <c r="E19" s="336"/>
      <c r="F19" s="115">
        <f>MIN(K9,F16,F11,30000)</f>
        <v>0</v>
      </c>
      <c r="G19" s="116">
        <f>MIN(K9-F53,G16,G11,30000)</f>
        <v>0</v>
      </c>
      <c r="H19" s="116">
        <f>MIN(K9-F53-G53,H16,H11,30000)</f>
        <v>0</v>
      </c>
      <c r="I19" s="116">
        <f>MIN(K9-F53-G53-H53,I16,I11,30000)</f>
        <v>0</v>
      </c>
      <c r="J19" s="116">
        <f>MIN(K9-F53-G53-H53-I53,J16,J11,30000)</f>
        <v>0</v>
      </c>
      <c r="K19" s="117">
        <f>SUM(F19:J19)</f>
        <v>0</v>
      </c>
      <c r="L19" s="19"/>
      <c r="M19" s="19"/>
      <c r="N19" s="19"/>
      <c r="S19" t="s">
        <v>3</v>
      </c>
      <c r="AB19" s="8"/>
    </row>
    <row r="20" spans="1:28" ht="27" customHeight="1" thickBot="1" thickTop="1">
      <c r="A20" s="19"/>
      <c r="B20" s="334"/>
      <c r="C20" s="310"/>
      <c r="D20" s="283" t="s">
        <v>45</v>
      </c>
      <c r="E20" s="284"/>
      <c r="F20" s="139">
        <v>0</v>
      </c>
      <c r="G20" s="140">
        <v>0</v>
      </c>
      <c r="H20" s="141">
        <v>0</v>
      </c>
      <c r="I20" s="141">
        <v>0</v>
      </c>
      <c r="J20" s="141">
        <v>0</v>
      </c>
      <c r="K20" s="118">
        <f>SUM(F20:J20)</f>
        <v>0</v>
      </c>
      <c r="L20" s="19"/>
      <c r="M20" s="19"/>
      <c r="AB20" s="8"/>
    </row>
    <row r="21" spans="1:28" ht="27" customHeight="1" thickTop="1">
      <c r="A21" s="19"/>
      <c r="B21" s="299" t="s">
        <v>46</v>
      </c>
      <c r="C21" s="276"/>
      <c r="D21" s="280" t="s">
        <v>44</v>
      </c>
      <c r="E21" s="281"/>
      <c r="F21" s="87">
        <f>MIN(K9-F20,F17,30000)</f>
        <v>0</v>
      </c>
      <c r="G21" s="33">
        <f>MIN(K9-F53-G20,G17,30000)</f>
        <v>0</v>
      </c>
      <c r="H21" s="33">
        <f>MIN(K9-F53-G53-H20,H17,30000)</f>
        <v>0</v>
      </c>
      <c r="I21" s="33">
        <f>MIN(K9-F53-G53-H53-I20,I17,30000)</f>
        <v>0</v>
      </c>
      <c r="J21" s="33">
        <f>MIN(K9-F53-G53-H53-I53-J20,J17,30000)</f>
        <v>0</v>
      </c>
      <c r="K21" s="119">
        <f>SUM(F21:J21)</f>
        <v>0</v>
      </c>
      <c r="AB21" s="8"/>
    </row>
    <row r="22" spans="1:28" ht="27" customHeight="1" thickBot="1">
      <c r="A22" s="19"/>
      <c r="B22" s="300"/>
      <c r="C22" s="301"/>
      <c r="D22" s="285" t="s">
        <v>45</v>
      </c>
      <c r="E22" s="286"/>
      <c r="F22" s="142">
        <v>0</v>
      </c>
      <c r="G22" s="143">
        <v>0</v>
      </c>
      <c r="H22" s="142">
        <v>0</v>
      </c>
      <c r="I22" s="142">
        <v>0</v>
      </c>
      <c r="J22" s="142">
        <v>0</v>
      </c>
      <c r="K22" s="83">
        <f>SUM(F22:J22)</f>
        <v>0</v>
      </c>
      <c r="AB22" s="8"/>
    </row>
    <row r="23" spans="1:28" ht="24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AB23" s="8"/>
    </row>
    <row r="24" spans="6:28" ht="18" customHeight="1">
      <c r="F24" s="19"/>
      <c r="G24" s="19"/>
      <c r="H24" s="19"/>
      <c r="I24" s="19"/>
      <c r="J24" s="19"/>
      <c r="AB24" s="8"/>
    </row>
    <row r="25" spans="1:14" ht="30" customHeight="1">
      <c r="A25" s="287" t="s">
        <v>47</v>
      </c>
      <c r="B25" s="288"/>
      <c r="C25" s="288"/>
      <c r="D25" s="53">
        <f>'【10-1-②構成企業】入力表'!F11</f>
        <v>0</v>
      </c>
      <c r="E25" s="42"/>
      <c r="F25" s="43"/>
      <c r="G25" s="43"/>
      <c r="H25" s="43"/>
      <c r="I25" s="43"/>
      <c r="J25" s="43"/>
      <c r="K25" s="203" t="s">
        <v>1</v>
      </c>
      <c r="M25" s="19"/>
      <c r="N25" s="19"/>
    </row>
    <row r="26" spans="1:14" ht="30" customHeight="1" thickBot="1">
      <c r="A26" s="101"/>
      <c r="B26" s="282" t="s">
        <v>2</v>
      </c>
      <c r="C26" s="282"/>
      <c r="D26" s="282"/>
      <c r="E26" s="282"/>
      <c r="F26" s="201" t="s">
        <v>66</v>
      </c>
      <c r="G26" s="201" t="s">
        <v>67</v>
      </c>
      <c r="H26" s="201" t="s">
        <v>68</v>
      </c>
      <c r="I26" s="201" t="s">
        <v>69</v>
      </c>
      <c r="J26" s="201" t="s">
        <v>70</v>
      </c>
      <c r="K26" s="179" t="s">
        <v>0</v>
      </c>
      <c r="M26" s="19"/>
      <c r="N26" s="19"/>
    </row>
    <row r="27" spans="1:14" ht="30" customHeight="1" thickBot="1" thickTop="1">
      <c r="A27" s="44"/>
      <c r="B27" s="297" t="s">
        <v>26</v>
      </c>
      <c r="C27" s="297"/>
      <c r="D27" s="297"/>
      <c r="E27" s="298"/>
      <c r="F27" s="84">
        <f>'【10-1-②構成企業】入力表'!F19</f>
        <v>0</v>
      </c>
      <c r="G27" s="84">
        <f>'【10-1-②構成企業】入力表'!G19</f>
        <v>0</v>
      </c>
      <c r="H27" s="84">
        <f>'【10-1-②構成企業】入力表'!H19</f>
        <v>0</v>
      </c>
      <c r="I27" s="84">
        <f>'【10-1-②構成企業】入力表'!I19</f>
        <v>0</v>
      </c>
      <c r="J27" s="84">
        <f>'【10-1-②構成企業】入力表'!J19</f>
        <v>0</v>
      </c>
      <c r="K27" s="88"/>
      <c r="L27" s="177" t="s">
        <v>40</v>
      </c>
      <c r="M27" s="19"/>
      <c r="N27" s="19"/>
    </row>
    <row r="28" spans="2:27" s="19" customFormat="1" ht="30" customHeight="1" thickBot="1" thickTop="1">
      <c r="B28" s="304" t="s">
        <v>98</v>
      </c>
      <c r="C28" s="305"/>
      <c r="D28" s="305"/>
      <c r="E28" s="306"/>
      <c r="F28" s="85">
        <f>ROUNDDOWN('【10-1-②構成企業】入力表'!F29*0.15,0)</f>
        <v>0</v>
      </c>
      <c r="G28" s="85">
        <f>ROUNDDOWN('【10-1-②構成企業】入力表'!G29*0.15,0)</f>
        <v>0</v>
      </c>
      <c r="H28" s="85">
        <f>ROUNDDOWN('【10-1-②構成企業】入力表'!H29*0.15,0)</f>
        <v>0</v>
      </c>
      <c r="I28" s="85">
        <f>ROUNDDOWN('【10-1-②構成企業】入力表'!I29*0.15,0)</f>
        <v>0</v>
      </c>
      <c r="J28" s="85">
        <f>ROUNDDOWN('【10-1-②構成企業】入力表'!J29*0.15,0)</f>
        <v>0</v>
      </c>
      <c r="K28" s="88"/>
      <c r="L28"/>
      <c r="P28"/>
      <c r="Q28"/>
      <c r="R28"/>
      <c r="S28"/>
      <c r="T28"/>
      <c r="U28"/>
      <c r="V28"/>
      <c r="W28"/>
      <c r="X28"/>
      <c r="Y28"/>
      <c r="Z28"/>
      <c r="AA28"/>
    </row>
    <row r="29" spans="2:27" s="19" customFormat="1" ht="30" customHeight="1" thickTop="1">
      <c r="B29" s="46"/>
      <c r="C29" s="46"/>
      <c r="D29" s="47"/>
      <c r="E29" s="48"/>
      <c r="F29" s="17"/>
      <c r="G29" s="17"/>
      <c r="H29" s="17"/>
      <c r="I29" s="17"/>
      <c r="J29" s="17"/>
      <c r="P29"/>
      <c r="Q29"/>
      <c r="R29"/>
      <c r="S29"/>
      <c r="T29"/>
      <c r="U29"/>
      <c r="V29"/>
      <c r="W29"/>
      <c r="X29"/>
      <c r="Y29"/>
      <c r="Z29"/>
      <c r="AA29"/>
    </row>
    <row r="30" spans="1:14" ht="30" customHeight="1" thickBot="1">
      <c r="A30" s="19"/>
      <c r="B30" s="307" t="s">
        <v>21</v>
      </c>
      <c r="C30" s="308"/>
      <c r="D30" s="302" t="s">
        <v>44</v>
      </c>
      <c r="E30" s="303"/>
      <c r="F30" s="86">
        <f>MIN(K9-F20-F22,F27,F11-F20,30000)</f>
        <v>0</v>
      </c>
      <c r="G30" s="33">
        <f>MIN(K9-F53-G20-G22,G27,G11-G20,30000)</f>
        <v>0</v>
      </c>
      <c r="H30" s="33">
        <f>MIN(K9-F53-G53-H20-H22,H27,H11-H20,30000)</f>
        <v>0</v>
      </c>
      <c r="I30" s="33">
        <f>MIN(K9-F53-G53-H53-I20-I22,I27,I11-I20,30000)</f>
        <v>0</v>
      </c>
      <c r="J30" s="33">
        <f>MIN(K9-F53-G53-H53-I53-J20-J22,J27,J11-J20,30000)</f>
        <v>0</v>
      </c>
      <c r="K30" s="33">
        <f>SUM(F30:J30)</f>
        <v>0</v>
      </c>
      <c r="L30" s="19"/>
      <c r="M30" s="19"/>
      <c r="N30" s="19"/>
    </row>
    <row r="31" spans="1:29" ht="30" customHeight="1" thickBot="1" thickTop="1">
      <c r="A31" s="44"/>
      <c r="B31" s="309"/>
      <c r="C31" s="310"/>
      <c r="D31" s="283" t="s">
        <v>45</v>
      </c>
      <c r="E31" s="284"/>
      <c r="F31" s="139">
        <v>0</v>
      </c>
      <c r="G31" s="140">
        <v>0</v>
      </c>
      <c r="H31" s="141">
        <v>0</v>
      </c>
      <c r="I31" s="141">
        <v>0</v>
      </c>
      <c r="J31" s="141">
        <v>0</v>
      </c>
      <c r="K31" s="110">
        <f>SUM(F31:J31)</f>
        <v>0</v>
      </c>
      <c r="L31" s="45"/>
      <c r="M31" s="19"/>
      <c r="N31" s="19"/>
      <c r="AB31" s="12"/>
      <c r="AC31" s="12"/>
    </row>
    <row r="32" spans="2:29" ht="30" customHeight="1" thickTop="1">
      <c r="B32" s="275" t="s">
        <v>46</v>
      </c>
      <c r="C32" s="276"/>
      <c r="D32" s="311" t="s">
        <v>44</v>
      </c>
      <c r="E32" s="312"/>
      <c r="F32" s="89">
        <f>MIN(K9-F20-F22-F31,F28,30000)</f>
        <v>0</v>
      </c>
      <c r="G32" s="33">
        <f>MIN(K9-F53-G20-G22-G31,G28,30000)</f>
        <v>0</v>
      </c>
      <c r="H32" s="33">
        <f>MIN(K9-F20-F22-F31-F33-F42-F44-G20-G22-G31-G33-G42-G44-H20-H22-H31,H28,30000)</f>
        <v>0</v>
      </c>
      <c r="I32" s="33">
        <f>MIN(K9-F53-G53-H53-I20-I22-I31,I28,30000)</f>
        <v>0</v>
      </c>
      <c r="J32" s="33">
        <f>MIN(K9-F53-G53-H53-I53-J20-J22-J31,J28,30000)</f>
        <v>0</v>
      </c>
      <c r="K32" s="33">
        <f>SUM(F32:J32)</f>
        <v>0</v>
      </c>
      <c r="AB32" s="12"/>
      <c r="AC32" s="12"/>
    </row>
    <row r="33" spans="2:29" ht="30" customHeight="1">
      <c r="B33" s="277"/>
      <c r="C33" s="278"/>
      <c r="D33" s="313" t="s">
        <v>45</v>
      </c>
      <c r="E33" s="314"/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10">
        <f>SUM(F33:J33)</f>
        <v>0</v>
      </c>
      <c r="AB33" s="12"/>
      <c r="AC33" s="12"/>
    </row>
    <row r="34" spans="8:29" ht="18" customHeight="1">
      <c r="H34" s="80" t="s">
        <v>48</v>
      </c>
      <c r="AB34" s="12"/>
      <c r="AC34" s="12"/>
    </row>
    <row r="35" spans="28:29" ht="18" customHeight="1">
      <c r="AB35" s="12"/>
      <c r="AC35" s="12"/>
    </row>
    <row r="36" spans="1:29" ht="30" customHeight="1">
      <c r="A36" s="287" t="s">
        <v>47</v>
      </c>
      <c r="B36" s="288"/>
      <c r="C36" s="288"/>
      <c r="D36" s="53" t="str">
        <f>'【10-1-③構成企業】入力表'!F11</f>
        <v>　</v>
      </c>
      <c r="E36" s="42"/>
      <c r="F36" s="17"/>
      <c r="G36" s="17"/>
      <c r="H36" s="17"/>
      <c r="I36" s="17"/>
      <c r="J36" s="17"/>
      <c r="K36" s="203" t="s">
        <v>1</v>
      </c>
      <c r="AB36" s="12"/>
      <c r="AC36" s="12"/>
    </row>
    <row r="37" spans="1:29" ht="30" customHeight="1" thickBot="1">
      <c r="A37" s="128"/>
      <c r="B37" s="282" t="s">
        <v>2</v>
      </c>
      <c r="C37" s="282"/>
      <c r="D37" s="282"/>
      <c r="E37" s="282"/>
      <c r="F37" s="200" t="s">
        <v>66</v>
      </c>
      <c r="G37" s="200" t="s">
        <v>67</v>
      </c>
      <c r="H37" s="200" t="s">
        <v>68</v>
      </c>
      <c r="I37" s="200" t="s">
        <v>69</v>
      </c>
      <c r="J37" s="200" t="s">
        <v>70</v>
      </c>
      <c r="K37" s="179" t="s">
        <v>0</v>
      </c>
      <c r="AB37" s="12"/>
      <c r="AC37" s="12"/>
    </row>
    <row r="38" spans="1:29" ht="30" customHeight="1" thickBot="1" thickTop="1">
      <c r="A38" s="44"/>
      <c r="B38" s="297" t="s">
        <v>26</v>
      </c>
      <c r="C38" s="297"/>
      <c r="D38" s="297"/>
      <c r="E38" s="298"/>
      <c r="F38" s="84">
        <f>'【10-1-③構成企業】入力表'!F19</f>
        <v>0</v>
      </c>
      <c r="G38" s="84">
        <f>'【10-1-③構成企業】入力表'!G19</f>
        <v>0</v>
      </c>
      <c r="H38" s="84">
        <f>'【10-1-③構成企業】入力表'!H19</f>
        <v>0</v>
      </c>
      <c r="I38" s="84">
        <f>'【10-1-③構成企業】入力表'!I19</f>
        <v>0</v>
      </c>
      <c r="J38" s="84">
        <f>'【10-1-③構成企業】入力表'!J19</f>
        <v>0</v>
      </c>
      <c r="K38" s="88"/>
      <c r="AB38" s="12"/>
      <c r="AC38" s="12"/>
    </row>
    <row r="39" spans="1:29" ht="30" customHeight="1" thickBot="1" thickTop="1">
      <c r="A39" s="19"/>
      <c r="B39" s="304" t="s">
        <v>98</v>
      </c>
      <c r="C39" s="305"/>
      <c r="D39" s="305"/>
      <c r="E39" s="306"/>
      <c r="F39" s="85">
        <f>ROUNDDOWN('【10-1-③構成企業】入力表'!F29*0.15,0)</f>
        <v>0</v>
      </c>
      <c r="G39" s="85">
        <f>ROUNDDOWN('【10-1-③構成企業】入力表'!G29*0.15,0)</f>
        <v>0</v>
      </c>
      <c r="H39" s="85">
        <f>ROUNDDOWN('【10-1-③構成企業】入力表'!H29*0.15,0)</f>
        <v>0</v>
      </c>
      <c r="I39" s="85">
        <f>ROUNDDOWN('【10-1-③構成企業】入力表'!I29*0.15,0)</f>
        <v>0</v>
      </c>
      <c r="J39" s="85">
        <f>ROUNDDOWN('【10-1-③構成企業】入力表'!J29*0.15,0)</f>
        <v>0</v>
      </c>
      <c r="K39" s="88"/>
      <c r="AB39" s="12"/>
      <c r="AC39" s="12"/>
    </row>
    <row r="40" spans="1:29" ht="30" customHeight="1" thickTop="1">
      <c r="A40" s="19"/>
      <c r="B40" s="128"/>
      <c r="C40" s="128"/>
      <c r="D40" s="47"/>
      <c r="E40" s="48"/>
      <c r="F40" s="17"/>
      <c r="G40" s="17"/>
      <c r="H40" s="17"/>
      <c r="I40" s="17"/>
      <c r="J40" s="17"/>
      <c r="K40" s="19"/>
      <c r="AB40" s="12"/>
      <c r="AC40" s="12"/>
    </row>
    <row r="41" spans="1:29" ht="30" customHeight="1" thickBot="1">
      <c r="A41" s="19"/>
      <c r="B41" s="307" t="s">
        <v>21</v>
      </c>
      <c r="C41" s="308"/>
      <c r="D41" s="302" t="s">
        <v>44</v>
      </c>
      <c r="E41" s="303"/>
      <c r="F41" s="86">
        <f>MIN(K9-F20-F22-F31-F33,F38,F11-F20-F31,30000)</f>
        <v>0</v>
      </c>
      <c r="G41" s="33">
        <f>MIN(K9-F53-G20-G22-G31-G33,G38,G11-G31-G20,30000)</f>
        <v>0</v>
      </c>
      <c r="H41" s="33">
        <f>MIN(K9-F53-G53-H20-H22-H31-H33,H38,H11-H20-H31,30000)</f>
        <v>0</v>
      </c>
      <c r="I41" s="33">
        <f>MIN(K9-F53-G53-H53-I20-I22-I31-I33,I38,I11-I20-I31,30000)</f>
        <v>0</v>
      </c>
      <c r="J41" s="33">
        <f>MIN(K9-F53-G53-H53-I53-J20-J22-J31-J33,J38,J11-J20-J31,30000)</f>
        <v>0</v>
      </c>
      <c r="K41" s="33">
        <f>SUM(F41:J41)</f>
        <v>0</v>
      </c>
      <c r="AB41" s="12"/>
      <c r="AC41" s="12"/>
    </row>
    <row r="42" spans="1:29" ht="30" customHeight="1" thickBot="1" thickTop="1">
      <c r="A42" s="44"/>
      <c r="B42" s="309"/>
      <c r="C42" s="310"/>
      <c r="D42" s="283" t="s">
        <v>45</v>
      </c>
      <c r="E42" s="284"/>
      <c r="F42" s="139">
        <v>0</v>
      </c>
      <c r="G42" s="140"/>
      <c r="H42" s="141">
        <v>0</v>
      </c>
      <c r="I42" s="141">
        <v>0</v>
      </c>
      <c r="J42" s="141">
        <v>0</v>
      </c>
      <c r="K42" s="110">
        <f>SUM(F42:J42)</f>
        <v>0</v>
      </c>
      <c r="AB42" s="12"/>
      <c r="AC42" s="12"/>
    </row>
    <row r="43" spans="2:29" ht="30" customHeight="1" thickTop="1">
      <c r="B43" s="275" t="s">
        <v>46</v>
      </c>
      <c r="C43" s="276"/>
      <c r="D43" s="311" t="s">
        <v>44</v>
      </c>
      <c r="E43" s="312"/>
      <c r="F43" s="89">
        <f>MIN(K9-F20-F22-F31-F33-F42,F39,30000)</f>
        <v>0</v>
      </c>
      <c r="G43" s="89">
        <f>MIN(K9-F53-G20-G22-G31-G33-G42,G39,30000)</f>
        <v>0</v>
      </c>
      <c r="H43" s="89">
        <f>MIN(K9-G53-F53-H22-H20-H31-H33-H42,H39,30000)</f>
        <v>0</v>
      </c>
      <c r="I43" s="89">
        <f>MIN(K9-F53-H53-G53-I22-I20-I31-I33-I42,I39,30000)</f>
        <v>0</v>
      </c>
      <c r="J43" s="89">
        <f>MIN(K9-F53-G53-I53-H53-J22-J20-J31-J33-J42,J39,30000)</f>
        <v>0</v>
      </c>
      <c r="K43" s="33">
        <f>SUM(F43:J43)</f>
        <v>0</v>
      </c>
      <c r="AB43" s="12"/>
      <c r="AC43" s="12"/>
    </row>
    <row r="44" spans="2:29" ht="30" customHeight="1">
      <c r="B44" s="277"/>
      <c r="C44" s="278"/>
      <c r="D44" s="313" t="s">
        <v>45</v>
      </c>
      <c r="E44" s="314"/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10">
        <f>SUM(F44:J44)</f>
        <v>0</v>
      </c>
      <c r="AB44" s="12"/>
      <c r="AC44" s="12"/>
    </row>
    <row r="45" spans="2:29" ht="30" customHeight="1">
      <c r="B45" s="181"/>
      <c r="C45" s="181"/>
      <c r="D45" s="182"/>
      <c r="E45" s="182"/>
      <c r="F45" s="183"/>
      <c r="G45" s="183"/>
      <c r="H45" s="183"/>
      <c r="I45" s="183"/>
      <c r="J45" s="183"/>
      <c r="K45" s="180"/>
      <c r="AB45" s="12"/>
      <c r="AC45" s="12"/>
    </row>
    <row r="46" spans="2:29" ht="30" customHeight="1" thickBot="1">
      <c r="B46" s="194" t="s">
        <v>95</v>
      </c>
      <c r="C46" s="181"/>
      <c r="D46" s="182"/>
      <c r="E46" s="182"/>
      <c r="F46" s="183"/>
      <c r="G46" s="183"/>
      <c r="H46" s="183"/>
      <c r="I46" s="183"/>
      <c r="J46" s="183"/>
      <c r="K46" s="180"/>
      <c r="AB46" s="12"/>
      <c r="AC46" s="12"/>
    </row>
    <row r="47" spans="2:28" ht="30" customHeight="1">
      <c r="B47" s="328" t="s">
        <v>45</v>
      </c>
      <c r="C47" s="329"/>
      <c r="D47" s="184" t="s">
        <v>21</v>
      </c>
      <c r="E47" s="185"/>
      <c r="F47" s="186">
        <f>F20+F31+F42</f>
        <v>0</v>
      </c>
      <c r="G47" s="186">
        <f>G20+G31+G42</f>
        <v>0</v>
      </c>
      <c r="H47" s="186">
        <f>H20+H31+H42</f>
        <v>0</v>
      </c>
      <c r="I47" s="186">
        <f>I20+I31+I42</f>
        <v>0</v>
      </c>
      <c r="J47" s="186">
        <f>J20+J31+J42</f>
        <v>0</v>
      </c>
      <c r="K47" s="187">
        <f>SUM(F47:J47)</f>
        <v>0</v>
      </c>
      <c r="AB47" s="39"/>
    </row>
    <row r="48" spans="2:28" ht="30" customHeight="1">
      <c r="B48" s="330"/>
      <c r="C48" s="331"/>
      <c r="D48" s="188" t="s">
        <v>46</v>
      </c>
      <c r="E48" s="189"/>
      <c r="F48" s="190">
        <f>F33+F22+F44</f>
        <v>0</v>
      </c>
      <c r="G48" s="190">
        <f>G33+G22+G44</f>
        <v>0</v>
      </c>
      <c r="H48" s="190">
        <f>H33+H22+H44</f>
        <v>0</v>
      </c>
      <c r="I48" s="190">
        <f>I33+I22+I44</f>
        <v>0</v>
      </c>
      <c r="J48" s="190">
        <f>J33+J22+J44</f>
        <v>0</v>
      </c>
      <c r="K48" s="191">
        <f>SUM(F48:J48)</f>
        <v>0</v>
      </c>
      <c r="AB48" s="39"/>
    </row>
    <row r="49" spans="2:28" ht="30" customHeight="1" thickBot="1">
      <c r="B49" s="295" t="s">
        <v>57</v>
      </c>
      <c r="C49" s="296"/>
      <c r="D49" s="296"/>
      <c r="E49" s="296"/>
      <c r="F49" s="192">
        <f>F47+F48</f>
        <v>0</v>
      </c>
      <c r="G49" s="192">
        <f>G47+G48</f>
        <v>0</v>
      </c>
      <c r="H49" s="192">
        <f>H47+H48</f>
        <v>0</v>
      </c>
      <c r="I49" s="192">
        <f>I47+I48</f>
        <v>0</v>
      </c>
      <c r="J49" s="192">
        <f>J47+J48</f>
        <v>0</v>
      </c>
      <c r="K49" s="193">
        <f>SUM(F49:J49)</f>
        <v>0</v>
      </c>
      <c r="AB49" s="39"/>
    </row>
    <row r="50" spans="2:29" ht="30" customHeight="1">
      <c r="B50" s="181"/>
      <c r="C50" s="181"/>
      <c r="D50" s="182"/>
      <c r="E50" s="182"/>
      <c r="F50" s="183"/>
      <c r="G50" s="183"/>
      <c r="H50" s="183"/>
      <c r="I50" s="183"/>
      <c r="J50" s="183"/>
      <c r="K50" s="180"/>
      <c r="AB50" s="12"/>
      <c r="AC50" s="12"/>
    </row>
    <row r="51" spans="2:29" ht="21" customHeight="1">
      <c r="B51" s="19"/>
      <c r="C51" s="19"/>
      <c r="D51" s="19"/>
      <c r="E51" s="19"/>
      <c r="F51" s="19"/>
      <c r="G51" s="19"/>
      <c r="H51" s="19"/>
      <c r="I51" s="120"/>
      <c r="J51" s="121"/>
      <c r="K51" s="122"/>
      <c r="L51" s="19"/>
      <c r="M51" s="19"/>
      <c r="N51" s="19"/>
      <c r="AB51" s="10"/>
      <c r="AC51" s="8"/>
    </row>
    <row r="52" spans="6:29" ht="30" customHeight="1">
      <c r="F52" s="130" t="s">
        <v>81</v>
      </c>
      <c r="G52" s="130" t="s">
        <v>81</v>
      </c>
      <c r="H52" s="130" t="s">
        <v>81</v>
      </c>
      <c r="K52" s="123">
        <f>K20+K22+K31+K33+K42+K44</f>
        <v>0</v>
      </c>
      <c r="L52" s="47" t="s">
        <v>60</v>
      </c>
      <c r="AB52" s="10"/>
      <c r="AC52" s="8"/>
    </row>
    <row r="53" spans="6:29" ht="30" customHeight="1">
      <c r="F53" s="129">
        <f>F44+F42+F33+F31+F22+F20</f>
        <v>0</v>
      </c>
      <c r="G53" s="129">
        <f>G20+G22+G31+G33+G42+G44</f>
        <v>0</v>
      </c>
      <c r="H53" s="129">
        <f>H20+H22+H31+H33+H42+H44</f>
        <v>0</v>
      </c>
      <c r="I53" s="129">
        <f>I20+I22+I31+I33+I42+I44</f>
        <v>0</v>
      </c>
      <c r="J53" s="129">
        <f>J20+J22+J31+J33+J42+J44</f>
        <v>0</v>
      </c>
      <c r="K53" s="124">
        <f>SUM(F53:J53)</f>
        <v>0</v>
      </c>
      <c r="AB53" s="10"/>
      <c r="AC53" s="8"/>
    </row>
    <row r="54" spans="28:29" ht="33" customHeight="1">
      <c r="AB54" s="10"/>
      <c r="AC54" s="8"/>
    </row>
    <row r="55" spans="28:29" ht="33" customHeight="1">
      <c r="AB55" s="10"/>
      <c r="AC55" s="8"/>
    </row>
    <row r="56" spans="28:29" ht="74.25" customHeight="1">
      <c r="AB56" s="10"/>
      <c r="AC56" s="8"/>
    </row>
    <row r="57" ht="54" customHeight="1"/>
    <row r="58" ht="24" customHeight="1"/>
    <row r="59" ht="27.75" customHeight="1"/>
    <row r="60" ht="27.75" customHeight="1"/>
    <row r="61" ht="21.75" customHeight="1"/>
    <row r="62" ht="30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 sheet="1"/>
  <mergeCells count="41">
    <mergeCell ref="D30:E30"/>
    <mergeCell ref="D33:E33"/>
    <mergeCell ref="A36:C36"/>
    <mergeCell ref="B37:E37"/>
    <mergeCell ref="B47:C48"/>
    <mergeCell ref="A14:C14"/>
    <mergeCell ref="B19:C20"/>
    <mergeCell ref="D19:E19"/>
    <mergeCell ref="D20:E20"/>
    <mergeCell ref="B17:E17"/>
    <mergeCell ref="B38:E38"/>
    <mergeCell ref="B39:E39"/>
    <mergeCell ref="D43:E43"/>
    <mergeCell ref="D44:E44"/>
    <mergeCell ref="B8:C9"/>
    <mergeCell ref="B32:C33"/>
    <mergeCell ref="D32:E32"/>
    <mergeCell ref="D10:E10"/>
    <mergeCell ref="D11:E11"/>
    <mergeCell ref="B10:C11"/>
    <mergeCell ref="D16:E16"/>
    <mergeCell ref="D8:E8"/>
    <mergeCell ref="B26:E26"/>
    <mergeCell ref="B49:E49"/>
    <mergeCell ref="B27:E27"/>
    <mergeCell ref="B21:C22"/>
    <mergeCell ref="D41:E41"/>
    <mergeCell ref="B28:E28"/>
    <mergeCell ref="B41:C42"/>
    <mergeCell ref="D42:E42"/>
    <mergeCell ref="B30:C31"/>
    <mergeCell ref="D9:J9"/>
    <mergeCell ref="B43:C44"/>
    <mergeCell ref="A1:G1"/>
    <mergeCell ref="D21:E21"/>
    <mergeCell ref="B15:E15"/>
    <mergeCell ref="D31:E31"/>
    <mergeCell ref="D22:E22"/>
    <mergeCell ref="A25:C25"/>
    <mergeCell ref="B16:C16"/>
    <mergeCell ref="B7:E7"/>
  </mergeCells>
  <dataValidations count="1">
    <dataValidation type="list" allowBlank="1" showInputMessage="1" showErrorMessage="1" sqref="F10:J10">
      <formula1>"シーズ育成,試作・製品化,応用・生産技術開発等製品化,ー"</formula1>
    </dataValidation>
  </dataValidation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scale="57" r:id="rId4"/>
  <rowBreaks count="1" manualBreakCount="1">
    <brk id="50" max="10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tabSelected="1" view="pageBreakPreview" zoomScale="80" zoomScaleSheetLayoutView="80" workbookViewId="0" topLeftCell="A1">
      <selection activeCell="B3" sqref="B3:D3"/>
    </sheetView>
  </sheetViews>
  <sheetFormatPr defaultColWidth="9.140625" defaultRowHeight="15"/>
  <cols>
    <col min="1" max="1" width="2.28125" style="0" customWidth="1"/>
    <col min="2" max="3" width="12.8515625" style="0" customWidth="1"/>
    <col min="4" max="4" width="18.57421875" style="0" customWidth="1"/>
    <col min="5" max="5" width="23.00390625" style="0" customWidth="1"/>
    <col min="6" max="6" width="19.7109375" style="0" customWidth="1"/>
    <col min="7" max="7" width="4.57421875" style="0" bestFit="1" customWidth="1"/>
    <col min="8" max="8" width="25.7109375" style="0" customWidth="1"/>
    <col min="9" max="10" width="6.7109375" style="0" customWidth="1"/>
    <col min="11" max="11" width="12.7109375" style="0" customWidth="1"/>
    <col min="12" max="14" width="13.140625" style="0" customWidth="1"/>
    <col min="15" max="15" width="13.57421875" style="0" customWidth="1"/>
  </cols>
  <sheetData>
    <row r="1" spans="2:10" ht="109.5" customHeight="1">
      <c r="B1" s="337" t="s">
        <v>93</v>
      </c>
      <c r="C1" s="337"/>
      <c r="D1" s="337"/>
      <c r="E1" s="337"/>
      <c r="F1" s="337"/>
      <c r="G1" s="337"/>
      <c r="H1" s="337"/>
      <c r="I1" s="337"/>
      <c r="J1" s="337"/>
    </row>
    <row r="2" ht="20.25" customHeight="1">
      <c r="B2" s="14" t="s">
        <v>78</v>
      </c>
    </row>
    <row r="3" spans="2:7" ht="30" customHeight="1">
      <c r="B3" s="338" t="s">
        <v>100</v>
      </c>
      <c r="C3" s="338"/>
      <c r="D3" s="338"/>
      <c r="E3" s="111" t="str">
        <f>'補助金申請額の検討用シート'!F10</f>
        <v>ー</v>
      </c>
      <c r="F3" s="38" t="s">
        <v>30</v>
      </c>
      <c r="G3" s="6"/>
    </row>
    <row r="4" ht="10.5" customHeight="1"/>
    <row r="5" spans="5:7" ht="21" customHeight="1">
      <c r="E5" s="25"/>
      <c r="G5" s="3"/>
    </row>
    <row r="6" ht="20.25" customHeight="1"/>
    <row r="7" spans="2:6" ht="21.75" customHeight="1">
      <c r="B7" s="13" t="s">
        <v>12</v>
      </c>
      <c r="C7" s="13"/>
      <c r="D7" s="13"/>
      <c r="E7" s="13"/>
      <c r="F7" s="52" t="s">
        <v>1</v>
      </c>
    </row>
    <row r="8" spans="2:6" ht="42.75" customHeight="1">
      <c r="B8" s="339" t="s">
        <v>3</v>
      </c>
      <c r="C8" s="339"/>
      <c r="D8" s="347" t="s">
        <v>8</v>
      </c>
      <c r="E8" s="348"/>
      <c r="F8" s="15" t="s">
        <v>9</v>
      </c>
    </row>
    <row r="9" spans="2:6" ht="42.75" customHeight="1">
      <c r="B9" s="361" t="s">
        <v>31</v>
      </c>
      <c r="C9" s="362"/>
      <c r="D9" s="347" t="s">
        <v>36</v>
      </c>
      <c r="E9" s="348"/>
      <c r="F9" s="51">
        <f>'【10-1-①代表企業】入力表'!F23</f>
        <v>0</v>
      </c>
    </row>
    <row r="10" spans="2:6" ht="42.75" customHeight="1">
      <c r="B10" s="351">
        <f>'【10-1-①代表企業】入力表'!F10</f>
        <v>0</v>
      </c>
      <c r="C10" s="352"/>
      <c r="D10" s="347" t="s">
        <v>10</v>
      </c>
      <c r="E10" s="348"/>
      <c r="F10" s="51">
        <f>'【10-1-①代表企業】入力表'!F18</f>
        <v>0</v>
      </c>
    </row>
    <row r="11" spans="2:6" ht="42.75" customHeight="1">
      <c r="B11" s="353"/>
      <c r="C11" s="354"/>
      <c r="D11" s="347" t="s">
        <v>11</v>
      </c>
      <c r="E11" s="348"/>
      <c r="F11" s="51">
        <f>'【10-1-①代表企業】入力表'!F24</f>
        <v>0</v>
      </c>
    </row>
    <row r="12" spans="2:6" ht="42.75" customHeight="1">
      <c r="B12" s="361" t="s">
        <v>32</v>
      </c>
      <c r="C12" s="363"/>
      <c r="D12" s="347" t="s">
        <v>36</v>
      </c>
      <c r="E12" s="348"/>
      <c r="F12" s="51">
        <f>'【10-1-②構成企業】入力表'!F24</f>
        <v>0</v>
      </c>
    </row>
    <row r="13" spans="2:6" ht="42.75" customHeight="1">
      <c r="B13" s="351">
        <f>'【10-1-②構成企業】入力表'!F11</f>
        <v>0</v>
      </c>
      <c r="C13" s="352"/>
      <c r="D13" s="347" t="s">
        <v>10</v>
      </c>
      <c r="E13" s="348"/>
      <c r="F13" s="51">
        <f>'【10-1-②構成企業】入力表'!F19</f>
        <v>0</v>
      </c>
    </row>
    <row r="14" spans="2:6" ht="42.75" customHeight="1">
      <c r="B14" s="353"/>
      <c r="C14" s="354"/>
      <c r="D14" s="347" t="s">
        <v>11</v>
      </c>
      <c r="E14" s="348"/>
      <c r="F14" s="51">
        <f>'【10-1-②構成企業】入力表'!F25</f>
        <v>0</v>
      </c>
    </row>
    <row r="15" spans="2:6" ht="42.75" customHeight="1">
      <c r="B15" s="361" t="s">
        <v>33</v>
      </c>
      <c r="C15" s="363"/>
      <c r="D15" s="347" t="s">
        <v>36</v>
      </c>
      <c r="E15" s="348"/>
      <c r="F15" s="51">
        <f>'【10-1-③構成企業】入力表'!F24</f>
        <v>0</v>
      </c>
    </row>
    <row r="16" spans="2:6" ht="42.75" customHeight="1">
      <c r="B16" s="351" t="str">
        <f>'【10-1-③構成企業】入力表'!F11</f>
        <v>　</v>
      </c>
      <c r="C16" s="352"/>
      <c r="D16" s="347" t="s">
        <v>10</v>
      </c>
      <c r="E16" s="348"/>
      <c r="F16" s="51">
        <f>'【10-1-③構成企業】入力表'!F19</f>
        <v>0</v>
      </c>
    </row>
    <row r="17" spans="2:6" ht="42.75" customHeight="1">
      <c r="B17" s="353"/>
      <c r="C17" s="354"/>
      <c r="D17" s="347" t="s">
        <v>11</v>
      </c>
      <c r="E17" s="348"/>
      <c r="F17" s="51">
        <f>'【10-1-③構成企業】入力表'!F25</f>
        <v>0</v>
      </c>
    </row>
    <row r="18" spans="2:6" ht="42.75" customHeight="1">
      <c r="B18" s="366" t="s">
        <v>34</v>
      </c>
      <c r="C18" s="367"/>
      <c r="D18" s="355" t="s">
        <v>35</v>
      </c>
      <c r="E18" s="356"/>
      <c r="F18" s="359">
        <f>'【10-1】総括表'!$F$17</f>
        <v>0</v>
      </c>
    </row>
    <row r="19" spans="2:6" ht="42.75" customHeight="1" thickBot="1">
      <c r="B19" s="364" t="s">
        <v>84</v>
      </c>
      <c r="C19" s="365"/>
      <c r="D19" s="357"/>
      <c r="E19" s="358"/>
      <c r="F19" s="360"/>
    </row>
    <row r="20" spans="2:6" ht="42.75" customHeight="1">
      <c r="B20" s="340" t="s">
        <v>37</v>
      </c>
      <c r="C20" s="341"/>
      <c r="D20" s="345" t="s">
        <v>61</v>
      </c>
      <c r="E20" s="346"/>
      <c r="F20" s="68">
        <f>F15+F12+F9</f>
        <v>0</v>
      </c>
    </row>
    <row r="21" spans="2:6" ht="42.75" customHeight="1">
      <c r="B21" s="342"/>
      <c r="C21" s="339"/>
      <c r="D21" s="347" t="s">
        <v>62</v>
      </c>
      <c r="E21" s="348"/>
      <c r="F21" s="69">
        <f>F16+F13+F10</f>
        <v>0</v>
      </c>
    </row>
    <row r="22" spans="2:6" ht="42.75" customHeight="1" thickBot="1">
      <c r="B22" s="343"/>
      <c r="C22" s="344"/>
      <c r="D22" s="349" t="s">
        <v>63</v>
      </c>
      <c r="E22" s="350"/>
      <c r="F22" s="70">
        <f>F17+F14+F11</f>
        <v>0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27">
    <mergeCell ref="B10:C11"/>
    <mergeCell ref="B13:C14"/>
    <mergeCell ref="B16:C17"/>
    <mergeCell ref="D18:E19"/>
    <mergeCell ref="F18:F19"/>
    <mergeCell ref="B9:C9"/>
    <mergeCell ref="B12:C12"/>
    <mergeCell ref="B19:C19"/>
    <mergeCell ref="B15:C15"/>
    <mergeCell ref="B18:C18"/>
    <mergeCell ref="D8:E8"/>
    <mergeCell ref="D12:E12"/>
    <mergeCell ref="D13:E13"/>
    <mergeCell ref="D14:E14"/>
    <mergeCell ref="D9:E9"/>
    <mergeCell ref="D10:E10"/>
    <mergeCell ref="D11:E11"/>
    <mergeCell ref="B1:J1"/>
    <mergeCell ref="B3:D3"/>
    <mergeCell ref="B8:C8"/>
    <mergeCell ref="B20:C22"/>
    <mergeCell ref="D20:E20"/>
    <mergeCell ref="D21:E21"/>
    <mergeCell ref="D22:E22"/>
    <mergeCell ref="D15:E15"/>
    <mergeCell ref="D16:E16"/>
    <mergeCell ref="D17:E17"/>
  </mergeCells>
  <printOptions horizontalCentered="1" vertic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7"/>
  <sheetViews>
    <sheetView view="pageBreakPreview" zoomScale="75" zoomScaleSheetLayoutView="75" workbookViewId="0" topLeftCell="A1">
      <selection activeCell="B2" sqref="B2:M3"/>
    </sheetView>
  </sheetViews>
  <sheetFormatPr defaultColWidth="9.140625" defaultRowHeight="15"/>
  <cols>
    <col min="1" max="1" width="2.28125" style="0" customWidth="1"/>
    <col min="2" max="2" width="7.00390625" style="0" customWidth="1"/>
    <col min="3" max="3" width="5.8515625" style="0" customWidth="1"/>
    <col min="4" max="4" width="19.57421875" style="0" customWidth="1"/>
    <col min="5" max="5" width="11.57421875" style="0" customWidth="1"/>
    <col min="6" max="7" width="12.57421875" style="0" customWidth="1"/>
    <col min="8" max="8" width="12.7109375" style="0" customWidth="1"/>
    <col min="9" max="11" width="12.57421875" style="0" customWidth="1"/>
    <col min="12" max="12" width="4.57421875" style="0" bestFit="1" customWidth="1"/>
    <col min="13" max="13" width="9.421875" style="0" bestFit="1" customWidth="1"/>
    <col min="14" max="14" width="7.7109375" style="0" customWidth="1"/>
    <col min="15" max="16" width="6.7109375" style="0" customWidth="1"/>
    <col min="17" max="17" width="12.7109375" style="0" customWidth="1"/>
    <col min="18" max="20" width="13.140625" style="0" customWidth="1"/>
    <col min="21" max="21" width="13.57421875" style="0" customWidth="1"/>
  </cols>
  <sheetData>
    <row r="1" ht="11.25" customHeight="1"/>
    <row r="2" spans="2:13" ht="50.25" customHeight="1">
      <c r="B2" s="378" t="s">
        <v>94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2:13" ht="50.25" customHeight="1"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ht="11.25" customHeight="1"/>
    <row r="5" ht="11.25" customHeight="1"/>
    <row r="6" spans="2:10" ht="20.25" customHeight="1">
      <c r="B6" s="14" t="s">
        <v>75</v>
      </c>
      <c r="F6" s="25"/>
      <c r="G6" s="37"/>
      <c r="H6" s="25"/>
      <c r="I6" s="25"/>
      <c r="J6" s="23"/>
    </row>
    <row r="7" spans="2:8" ht="20.25" customHeight="1">
      <c r="B7" s="14"/>
      <c r="E7" s="25"/>
      <c r="F7" s="25"/>
      <c r="G7" s="25"/>
      <c r="H7" s="25"/>
    </row>
    <row r="8" spans="2:13" ht="30" customHeight="1">
      <c r="B8" s="237" t="s">
        <v>59</v>
      </c>
      <c r="C8" s="237"/>
      <c r="D8" s="237"/>
      <c r="E8" s="237"/>
      <c r="F8" s="237"/>
      <c r="G8" s="237"/>
      <c r="H8" s="237"/>
      <c r="I8" s="237"/>
      <c r="J8" s="237"/>
      <c r="K8" s="237"/>
      <c r="L8" s="6"/>
      <c r="M8" s="5"/>
    </row>
    <row r="9" spans="2:13" ht="21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6"/>
      <c r="M9" s="5"/>
    </row>
    <row r="10" spans="3:11" ht="32.25" customHeight="1">
      <c r="C10" s="131" t="s">
        <v>27</v>
      </c>
      <c r="D10" s="374">
        <f>'【10-1-①代表企業】入力表'!F10</f>
        <v>0</v>
      </c>
      <c r="E10" s="374"/>
      <c r="F10" s="374"/>
      <c r="G10" s="374"/>
      <c r="H10" s="144"/>
      <c r="I10" s="145"/>
      <c r="J10" s="146"/>
      <c r="K10" s="146"/>
    </row>
    <row r="11" spans="5:8" ht="17.25" customHeight="1">
      <c r="E11" s="3"/>
      <c r="F11" s="16"/>
      <c r="G11" s="16"/>
      <c r="H11" s="16"/>
    </row>
    <row r="12" spans="1:12" ht="30" customHeight="1" thickBot="1">
      <c r="A12" s="19"/>
      <c r="B12" s="204" t="s">
        <v>72</v>
      </c>
      <c r="C12" s="204"/>
      <c r="D12" s="204"/>
      <c r="E12" s="204"/>
      <c r="F12" s="212" t="s">
        <v>87</v>
      </c>
      <c r="G12" s="213"/>
      <c r="H12" s="213"/>
      <c r="I12" s="213"/>
      <c r="J12" s="71"/>
      <c r="K12" s="26" t="s">
        <v>1</v>
      </c>
      <c r="L12" s="9"/>
    </row>
    <row r="13" spans="1:12" ht="35.25" customHeight="1" thickBot="1" thickTop="1">
      <c r="A13" s="19"/>
      <c r="B13" s="242" t="s">
        <v>2</v>
      </c>
      <c r="C13" s="243"/>
      <c r="D13" s="244"/>
      <c r="E13" s="244"/>
      <c r="F13" s="151" t="s">
        <v>71</v>
      </c>
      <c r="G13" s="147" t="s">
        <v>67</v>
      </c>
      <c r="H13" s="7" t="s">
        <v>68</v>
      </c>
      <c r="I13" s="7" t="s">
        <v>69</v>
      </c>
      <c r="J13" s="7" t="s">
        <v>70</v>
      </c>
      <c r="K13" s="4" t="s">
        <v>0</v>
      </c>
      <c r="L13" s="9"/>
    </row>
    <row r="14" spans="2:12" ht="30" customHeight="1">
      <c r="B14" s="210" t="s">
        <v>19</v>
      </c>
      <c r="C14" s="231" t="s">
        <v>13</v>
      </c>
      <c r="D14" s="223" t="s">
        <v>5</v>
      </c>
      <c r="E14" s="224"/>
      <c r="F14" s="152">
        <f>'【10-1-①代表企業】入力表'!F13+'【10-1-②構成企業】入力表'!F14+'【10-1-③構成企業】入力表'!F14</f>
        <v>0</v>
      </c>
      <c r="G14" s="368">
        <f>'【10-1-①代表企業】入力表'!G13:G17+'【10-1-②構成企業】入力表'!G14:G18+'【10-1-③構成企業】入力表'!G14:G18</f>
        <v>0</v>
      </c>
      <c r="H14" s="371">
        <f>'【10-1-①代表企業】入力表'!H13:H17+'【10-1-②構成企業】入力表'!H14:H18+'【10-1-③構成企業】入力表'!H14:H18</f>
        <v>0</v>
      </c>
      <c r="I14" s="371">
        <f>'【10-1-①代表企業】入力表'!I13:I17+'【10-1-②構成企業】入力表'!I14:I18+'【10-1-③構成企業】入力表'!I14:I18</f>
        <v>0</v>
      </c>
      <c r="J14" s="371">
        <f>'【10-1-①代表企業】入力表'!J13:J17+'【10-1-②構成企業】入力表'!J14:J18+'【10-1-③構成企業】入力表'!J14:J18</f>
        <v>0</v>
      </c>
      <c r="K14" s="248">
        <f>SUM(F14:J14)+SUM(F15:F18)</f>
        <v>0</v>
      </c>
      <c r="L14" s="8"/>
    </row>
    <row r="15" spans="2:12" ht="30" customHeight="1">
      <c r="B15" s="211"/>
      <c r="C15" s="232"/>
      <c r="D15" s="208" t="s">
        <v>22</v>
      </c>
      <c r="E15" s="209"/>
      <c r="F15" s="153">
        <f>'【10-1-①代表企業】入力表'!F14+'【10-1-②構成企業】入力表'!F15+'【10-1-③構成企業】入力表'!F15</f>
        <v>0</v>
      </c>
      <c r="G15" s="369"/>
      <c r="H15" s="372"/>
      <c r="I15" s="372"/>
      <c r="J15" s="372"/>
      <c r="K15" s="249"/>
      <c r="L15" s="8"/>
    </row>
    <row r="16" spans="2:12" ht="30" customHeight="1">
      <c r="B16" s="211"/>
      <c r="C16" s="232"/>
      <c r="D16" s="208" t="s">
        <v>74</v>
      </c>
      <c r="E16" s="209"/>
      <c r="F16" s="153">
        <f>'【10-1-①代表企業】入力表'!F15+'【10-1-②構成企業】入力表'!F16+'【10-1-③構成企業】入力表'!F16</f>
        <v>0</v>
      </c>
      <c r="G16" s="369"/>
      <c r="H16" s="372"/>
      <c r="I16" s="372"/>
      <c r="J16" s="372"/>
      <c r="K16" s="249"/>
      <c r="L16" s="8"/>
    </row>
    <row r="17" spans="2:12" ht="30" customHeight="1">
      <c r="B17" s="211"/>
      <c r="C17" s="232"/>
      <c r="D17" s="216" t="s">
        <v>6</v>
      </c>
      <c r="E17" s="217"/>
      <c r="F17" s="153">
        <f>'【10-1-①代表企業】入力表'!F16+'【10-1-②構成企業】入力表'!F17+'【10-1-③構成企業】入力表'!F17</f>
        <v>0</v>
      </c>
      <c r="G17" s="369"/>
      <c r="H17" s="372"/>
      <c r="I17" s="372"/>
      <c r="J17" s="372"/>
      <c r="K17" s="249"/>
      <c r="L17" s="8"/>
    </row>
    <row r="18" spans="2:12" ht="30" customHeight="1" thickBot="1">
      <c r="B18" s="211"/>
      <c r="C18" s="232"/>
      <c r="D18" s="218" t="s">
        <v>7</v>
      </c>
      <c r="E18" s="219"/>
      <c r="F18" s="154">
        <f>'【10-1-①代表企業】入力表'!F17+'【10-1-②構成企業】入力表'!F18+'【10-1-③構成企業】入力表'!F18</f>
        <v>0</v>
      </c>
      <c r="G18" s="370"/>
      <c r="H18" s="373"/>
      <c r="I18" s="373"/>
      <c r="J18" s="373"/>
      <c r="K18" s="250"/>
      <c r="L18" s="8"/>
    </row>
    <row r="19" spans="2:12" ht="30" customHeight="1" thickBot="1" thickTop="1">
      <c r="B19" s="211"/>
      <c r="C19" s="233"/>
      <c r="D19" s="214" t="s">
        <v>24</v>
      </c>
      <c r="E19" s="215"/>
      <c r="F19" s="155">
        <f>SUM(F14:F18)</f>
        <v>0</v>
      </c>
      <c r="G19" s="148">
        <f>SUM(G14:G18)</f>
        <v>0</v>
      </c>
      <c r="H19" s="93">
        <f>SUM(H14:H18)</f>
        <v>0</v>
      </c>
      <c r="I19" s="93">
        <f>SUM(I14:I18)</f>
        <v>0</v>
      </c>
      <c r="J19" s="93">
        <f>SUM(J14:J18)</f>
        <v>0</v>
      </c>
      <c r="K19" s="94">
        <f>SUM(F19:J19)</f>
        <v>0</v>
      </c>
      <c r="L19" s="8"/>
    </row>
    <row r="20" spans="2:12" ht="30" customHeight="1">
      <c r="B20" s="211"/>
      <c r="C20" s="220" t="s">
        <v>14</v>
      </c>
      <c r="D20" s="223" t="s">
        <v>15</v>
      </c>
      <c r="E20" s="224"/>
      <c r="F20" s="156">
        <f>'【10-1-①代表企業】入力表'!F19+'【10-1-②構成企業】入力表'!F20+'【10-1-③構成企業】入力表'!F20</f>
        <v>0</v>
      </c>
      <c r="G20" s="368">
        <f>'【10-1-①代表企業】入力表'!G19:G21+'【10-1-②構成企業】入力表'!G20:G22+'【10-1-③構成企業】入力表'!G20:G22</f>
        <v>0</v>
      </c>
      <c r="H20" s="371">
        <f>'【10-1-①代表企業】入力表'!H19:H21+'【10-1-②構成企業】入力表'!H20:H22+'【10-1-③構成企業】入力表'!H20:H22</f>
        <v>0</v>
      </c>
      <c r="I20" s="371">
        <f>'【10-1-①代表企業】入力表'!I19:I21+'【10-1-②構成企業】入力表'!I20:I22+'【10-1-③構成企業】入力表'!I20:I22</f>
        <v>0</v>
      </c>
      <c r="J20" s="371">
        <f>'【10-1-①代表企業】入力表'!J19:J21+'【10-1-②構成企業】入力表'!J20:J22+'【10-1-③構成企業】入力表'!J20:J22</f>
        <v>0</v>
      </c>
      <c r="K20" s="248">
        <f>SUM(F20:J20)+F21+F22</f>
        <v>0</v>
      </c>
      <c r="L20" s="8"/>
    </row>
    <row r="21" spans="2:12" ht="30" customHeight="1">
      <c r="B21" s="211"/>
      <c r="C21" s="221"/>
      <c r="D21" s="208" t="s">
        <v>16</v>
      </c>
      <c r="E21" s="209"/>
      <c r="F21" s="156">
        <f>'【10-1-①代表企業】入力表'!F20+'【10-1-②構成企業】入力表'!F21+'【10-1-③構成企業】入力表'!F21</f>
        <v>0</v>
      </c>
      <c r="G21" s="369"/>
      <c r="H21" s="372"/>
      <c r="I21" s="372"/>
      <c r="J21" s="372"/>
      <c r="K21" s="249"/>
      <c r="L21" s="8"/>
    </row>
    <row r="22" spans="2:12" ht="30" customHeight="1" thickBot="1">
      <c r="B22" s="211"/>
      <c r="C22" s="221"/>
      <c r="D22" s="206" t="s">
        <v>20</v>
      </c>
      <c r="E22" s="207"/>
      <c r="F22" s="156">
        <f>'【10-1-①代表企業】入力表'!F21+'【10-1-②構成企業】入力表'!F22+'【10-1-③構成企業】入力表'!F22</f>
        <v>0</v>
      </c>
      <c r="G22" s="369"/>
      <c r="H22" s="372"/>
      <c r="I22" s="372"/>
      <c r="J22" s="372"/>
      <c r="K22" s="249"/>
      <c r="L22" s="8"/>
    </row>
    <row r="23" spans="2:11" ht="30" customHeight="1" thickBot="1" thickTop="1">
      <c r="B23" s="211"/>
      <c r="C23" s="222"/>
      <c r="D23" s="225" t="s">
        <v>17</v>
      </c>
      <c r="E23" s="226"/>
      <c r="F23" s="155">
        <f>+F21+F22+F20</f>
        <v>0</v>
      </c>
      <c r="G23" s="148">
        <f>+G21+G22+G20</f>
        <v>0</v>
      </c>
      <c r="H23" s="93">
        <f>+H21+H22+H20</f>
        <v>0</v>
      </c>
      <c r="I23" s="93">
        <f>+I21+I22+I20</f>
        <v>0</v>
      </c>
      <c r="J23" s="93">
        <f>+J21+J22+J20</f>
        <v>0</v>
      </c>
      <c r="K23" s="94">
        <f>SUM(F23:J23)</f>
        <v>0</v>
      </c>
    </row>
    <row r="24" spans="2:11" ht="30" customHeight="1" thickBot="1">
      <c r="B24" s="211"/>
      <c r="C24" s="235" t="s">
        <v>18</v>
      </c>
      <c r="D24" s="236"/>
      <c r="E24" s="236"/>
      <c r="F24" s="157">
        <f>F19+F23</f>
        <v>0</v>
      </c>
      <c r="G24" s="149">
        <f>G19+G23</f>
        <v>0</v>
      </c>
      <c r="H24" s="95">
        <f>H19+H23</f>
        <v>0</v>
      </c>
      <c r="I24" s="95">
        <f>I19+I23</f>
        <v>0</v>
      </c>
      <c r="J24" s="95">
        <f>J19+J23</f>
        <v>0</v>
      </c>
      <c r="K24" s="92">
        <f>SUM(F24:J24)</f>
        <v>0</v>
      </c>
    </row>
    <row r="25" spans="2:11" s="19" customFormat="1" ht="30" customHeight="1" thickBot="1">
      <c r="B25" s="255" t="s">
        <v>88</v>
      </c>
      <c r="C25" s="256"/>
      <c r="D25" s="256"/>
      <c r="E25" s="257"/>
      <c r="F25" s="158">
        <f>'補助金申請額の検討用シート'!F47</f>
        <v>0</v>
      </c>
      <c r="G25" s="150">
        <f>'補助金申請額の検討用シート'!G47</f>
        <v>0</v>
      </c>
      <c r="H25" s="96">
        <f>'補助金申請額の検討用シート'!H47</f>
        <v>0</v>
      </c>
      <c r="I25" s="96">
        <f>'補助金申請額の検討用シート'!I47</f>
        <v>0</v>
      </c>
      <c r="J25" s="96">
        <f>'補助金申請額の検討用シート'!J47</f>
        <v>0</v>
      </c>
      <c r="K25" s="97">
        <f>SUM(F25:J25)</f>
        <v>0</v>
      </c>
    </row>
    <row r="26" spans="2:11" s="19" customFormat="1" ht="18.75" customHeight="1">
      <c r="B26" s="76"/>
      <c r="C26" s="40"/>
      <c r="D26" s="40"/>
      <c r="E26" s="40"/>
      <c r="F26" s="17"/>
      <c r="G26" s="17"/>
      <c r="H26" s="17"/>
      <c r="I26" s="17"/>
      <c r="J26" s="18"/>
      <c r="K26" s="77"/>
    </row>
    <row r="27" spans="2:11" s="19" customFormat="1" ht="30" customHeight="1" thickBot="1">
      <c r="B27" s="204" t="s">
        <v>73</v>
      </c>
      <c r="C27" s="204"/>
      <c r="D27" s="204"/>
      <c r="E27" s="204"/>
      <c r="F27" s="17"/>
      <c r="G27" s="17"/>
      <c r="H27" s="17"/>
      <c r="I27" s="17"/>
      <c r="J27" s="18"/>
      <c r="K27" s="26" t="s">
        <v>1</v>
      </c>
    </row>
    <row r="28" spans="2:11" s="19" customFormat="1" ht="30" customHeight="1" thickBot="1" thickTop="1">
      <c r="B28" s="242" t="s">
        <v>2</v>
      </c>
      <c r="C28" s="243"/>
      <c r="D28" s="244"/>
      <c r="E28" s="244"/>
      <c r="F28" s="151" t="s">
        <v>66</v>
      </c>
      <c r="G28" s="147" t="s">
        <v>67</v>
      </c>
      <c r="H28" s="7" t="s">
        <v>68</v>
      </c>
      <c r="I28" s="7" t="s">
        <v>69</v>
      </c>
      <c r="J28" s="7" t="s">
        <v>70</v>
      </c>
      <c r="K28" s="4" t="s">
        <v>0</v>
      </c>
    </row>
    <row r="29" spans="2:11" s="19" customFormat="1" ht="27" customHeight="1">
      <c r="B29" s="262" t="s">
        <v>25</v>
      </c>
      <c r="C29" s="263"/>
      <c r="D29" s="263"/>
      <c r="E29" s="263"/>
      <c r="F29" s="152">
        <f>'【10-1-①代表企業】入力表'!F28+'【10-1-②構成企業】入力表'!F29+'【10-1-③構成企業】入力表'!F29</f>
        <v>0</v>
      </c>
      <c r="G29" s="159">
        <f>'【10-1-①代表企業】入力表'!G28+'【10-1-②構成企業】入力表'!G29+'【10-1-③構成企業】入力表'!G29</f>
        <v>0</v>
      </c>
      <c r="H29" s="91">
        <f>'【10-1-①代表企業】入力表'!H28+'【10-1-②構成企業】入力表'!H29+'【10-1-③構成企業】入力表'!H29</f>
        <v>0</v>
      </c>
      <c r="I29" s="91">
        <f>'【10-1-①代表企業】入力表'!I28+'【10-1-②構成企業】入力表'!I29+'【10-1-③構成企業】入力表'!I29</f>
        <v>0</v>
      </c>
      <c r="J29" s="91">
        <f>'【10-1-①代表企業】入力表'!J28+'【10-1-②構成企業】入力表'!J29+'【10-1-③構成企業】入力表'!J29</f>
        <v>0</v>
      </c>
      <c r="K29" s="98">
        <f>SUM(F29:J29)</f>
        <v>0</v>
      </c>
    </row>
    <row r="30" spans="2:11" s="19" customFormat="1" ht="30" customHeight="1" thickBot="1">
      <c r="B30" s="258" t="s">
        <v>88</v>
      </c>
      <c r="C30" s="259"/>
      <c r="D30" s="259"/>
      <c r="E30" s="260"/>
      <c r="F30" s="161">
        <f>'補助金申請額の検討用シート'!F48</f>
        <v>0</v>
      </c>
      <c r="G30" s="160">
        <f>'補助金申請額の検討用シート'!G48</f>
        <v>0</v>
      </c>
      <c r="H30" s="81">
        <f>'補助金申請額の検討用シート'!H48</f>
        <v>0</v>
      </c>
      <c r="I30" s="81">
        <f>'補助金申請額の検討用シート'!I48</f>
        <v>0</v>
      </c>
      <c r="J30" s="81">
        <f>'補助金申請額の検討用シート'!J48</f>
        <v>0</v>
      </c>
      <c r="K30" s="83">
        <f>SUM(F30:J30)</f>
        <v>0</v>
      </c>
    </row>
    <row r="31" spans="1:13" ht="30" customHeight="1">
      <c r="A31" s="19"/>
      <c r="L31" s="12"/>
      <c r="M31" s="12"/>
    </row>
    <row r="32" spans="1:13" ht="30" customHeight="1" thickBot="1">
      <c r="A32" s="19"/>
      <c r="B32" s="104" t="s">
        <v>92</v>
      </c>
      <c r="C32" s="100"/>
      <c r="D32" s="100"/>
      <c r="E32" s="100"/>
      <c r="F32" s="11"/>
      <c r="G32" s="11"/>
      <c r="H32" s="11"/>
      <c r="I32" s="11"/>
      <c r="J32" s="11"/>
      <c r="K32" s="26" t="s">
        <v>1</v>
      </c>
      <c r="L32" s="12"/>
      <c r="M32" s="12"/>
    </row>
    <row r="33" spans="1:13" ht="30" customHeight="1" thickTop="1">
      <c r="A33" s="19"/>
      <c r="B33" s="245" t="s">
        <v>2</v>
      </c>
      <c r="C33" s="246"/>
      <c r="D33" s="246"/>
      <c r="E33" s="247"/>
      <c r="F33" s="151" t="s">
        <v>66</v>
      </c>
      <c r="G33" s="147" t="s">
        <v>67</v>
      </c>
      <c r="H33" s="7" t="s">
        <v>68</v>
      </c>
      <c r="I33" s="7" t="s">
        <v>69</v>
      </c>
      <c r="J33" s="7" t="s">
        <v>70</v>
      </c>
      <c r="K33" s="90" t="s">
        <v>0</v>
      </c>
      <c r="L33" s="12"/>
      <c r="M33" s="12"/>
    </row>
    <row r="34" spans="2:11" ht="36" customHeight="1">
      <c r="B34" s="239" t="s">
        <v>58</v>
      </c>
      <c r="C34" s="240"/>
      <c r="D34" s="240"/>
      <c r="E34" s="241"/>
      <c r="F34" s="164">
        <f>'【10-1-①代表企業】入力表'!F34+'【10-1-②構成企業】入力表'!F35+'【10-1-③構成企業】入力表'!F35</f>
        <v>0</v>
      </c>
      <c r="G34" s="162">
        <f>'【10-1-①代表企業】入力表'!G34+'【10-1-②構成企業】入力表'!G35+'【10-1-③構成企業】入力表'!G35</f>
        <v>0</v>
      </c>
      <c r="H34" s="65">
        <f>'【10-1-①代表企業】入力表'!H34+'【10-1-②構成企業】入力表'!H35+'【10-1-③構成企業】入力表'!H35</f>
        <v>0</v>
      </c>
      <c r="I34" s="65">
        <f>'【10-1-①代表企業】入力表'!I34+'【10-1-②構成企業】入力表'!I35+'【10-1-③構成企業】入力表'!I35</f>
        <v>0</v>
      </c>
      <c r="J34" s="65">
        <f>'【10-1-①代表企業】入力表'!J34+'【10-1-②構成企業】入力表'!J35+'【10-1-③構成企業】入力表'!J35</f>
        <v>0</v>
      </c>
      <c r="K34" s="66">
        <f>SUM(F34:J34)</f>
        <v>0</v>
      </c>
    </row>
    <row r="35" spans="2:11" ht="36" customHeight="1" thickBot="1">
      <c r="B35" s="375" t="s">
        <v>89</v>
      </c>
      <c r="C35" s="376"/>
      <c r="D35" s="376"/>
      <c r="E35" s="377"/>
      <c r="F35" s="165">
        <f>'【10-1-①代表企業】入力表'!F35+'【10-1-②構成企業】入力表'!F36+'【10-1-③構成企業】入力表'!F36</f>
        <v>0</v>
      </c>
      <c r="G35" s="163">
        <f>'【10-1-①代表企業】入力表'!G35+'【10-1-②構成企業】入力表'!G36+'【10-1-③構成企業】入力表'!G36</f>
        <v>0</v>
      </c>
      <c r="H35" s="106">
        <f>'【10-1-①代表企業】入力表'!H35+'【10-1-②構成企業】入力表'!H36+'【10-1-③構成企業】入力表'!H36</f>
        <v>0</v>
      </c>
      <c r="I35" s="106">
        <f>'【10-1-①代表企業】入力表'!I35+'【10-1-②構成企業】入力表'!I36+'【10-1-③構成企業】入力表'!I36</f>
        <v>0</v>
      </c>
      <c r="J35" s="106">
        <f>'【10-1-①代表企業】入力表'!J35+'【10-1-②構成企業】入力表'!J36+'【10-1-③構成企業】入力表'!J36</f>
        <v>0</v>
      </c>
      <c r="K35" s="107">
        <f>SUM(F35:J35)</f>
        <v>0</v>
      </c>
    </row>
    <row r="36" ht="24" customHeight="1"/>
    <row r="37" ht="27.75" customHeight="1">
      <c r="B37" s="125"/>
    </row>
    <row r="38" ht="27.75" customHeight="1"/>
    <row r="39" ht="21.75" customHeight="1"/>
    <row r="40" ht="30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 sheet="1"/>
  <mergeCells count="38">
    <mergeCell ref="D10:G10"/>
    <mergeCell ref="B35:E35"/>
    <mergeCell ref="B2:M3"/>
    <mergeCell ref="J14:J18"/>
    <mergeCell ref="K14:K18"/>
    <mergeCell ref="B25:E25"/>
    <mergeCell ref="B30:E30"/>
    <mergeCell ref="D14:E14"/>
    <mergeCell ref="C14:C19"/>
    <mergeCell ref="B29:E29"/>
    <mergeCell ref="B33:E33"/>
    <mergeCell ref="B34:E34"/>
    <mergeCell ref="D19:E19"/>
    <mergeCell ref="D23:E23"/>
    <mergeCell ref="C24:E24"/>
    <mergeCell ref="B27:E27"/>
    <mergeCell ref="B28:E28"/>
    <mergeCell ref="C20:C23"/>
    <mergeCell ref="D20:E20"/>
    <mergeCell ref="I20:I22"/>
    <mergeCell ref="J20:J22"/>
    <mergeCell ref="K20:K22"/>
    <mergeCell ref="D21:E21"/>
    <mergeCell ref="D22:E22"/>
    <mergeCell ref="D17:E17"/>
    <mergeCell ref="D18:E18"/>
    <mergeCell ref="G20:G22"/>
    <mergeCell ref="H20:H22"/>
    <mergeCell ref="B12:E12"/>
    <mergeCell ref="B13:E13"/>
    <mergeCell ref="F12:I12"/>
    <mergeCell ref="G14:G18"/>
    <mergeCell ref="B8:K8"/>
    <mergeCell ref="H14:H18"/>
    <mergeCell ref="I14:I18"/>
    <mergeCell ref="D15:E15"/>
    <mergeCell ref="D16:E16"/>
    <mergeCell ref="B14:B24"/>
  </mergeCells>
  <printOptions horizontalCentered="1" verticalCentered="1"/>
  <pageMargins left="0.11811023622047245" right="0.11811023622047245" top="0.7480314960629921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哲也</dc:creator>
  <cp:keywords/>
  <dc:description/>
  <cp:lastModifiedBy>中村 光宏</cp:lastModifiedBy>
  <cp:lastPrinted>2015-04-28T10:04:21Z</cp:lastPrinted>
  <dcterms:created xsi:type="dcterms:W3CDTF">2011-03-04T07:55:30Z</dcterms:created>
  <dcterms:modified xsi:type="dcterms:W3CDTF">2015-05-11T01:02:57Z</dcterms:modified>
  <cp:category/>
  <cp:version/>
  <cp:contentType/>
  <cp:contentStatus/>
</cp:coreProperties>
</file>